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K:\Consolidation\Reporting\2022\2022 M12\Q4 External\"/>
    </mc:Choice>
  </mc:AlternateContent>
  <xr:revisionPtr revIDLastSave="0" documentId="13_ncr:1_{4678C075-2DC0-4A9A-AE60-B7A20F9DEE6B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2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2017-2022'!$C$4:$S$107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2017-2022'!$A:$A,'Segment Data 2017-2022'!$1:$3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D24" i="1" l="1"/>
  <c r="DD6" i="3" l="1"/>
  <c r="CM40" i="2"/>
  <c r="CM38" i="2"/>
  <c r="CM37" i="2"/>
  <c r="CM35" i="2"/>
  <c r="CM25" i="2"/>
  <c r="CM28" i="2"/>
  <c r="CM12" i="2"/>
  <c r="DD46" i="1"/>
  <c r="DD41" i="1"/>
  <c r="DD7" i="1"/>
  <c r="AK94" i="7" l="1"/>
  <c r="AK89" i="7"/>
  <c r="DD5" i="1" l="1"/>
  <c r="AK13" i="7"/>
  <c r="AJ13" i="7"/>
  <c r="AI13" i="7"/>
  <c r="AH13" i="7"/>
  <c r="CL40" i="2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AI20" i="7"/>
  <c r="DC24" i="1" s="1"/>
  <c r="AH20" i="7"/>
  <c r="AG20" i="7"/>
  <c r="AG23" i="7" s="1"/>
  <c r="AK19" i="7"/>
  <c r="AK18" i="7"/>
  <c r="AK17" i="7"/>
  <c r="AK16" i="7"/>
  <c r="AJ10" i="7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CK18" i="2"/>
  <c r="DD21" i="3"/>
  <c r="DA37" i="1"/>
  <c r="DE37" i="1" s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11" i="1"/>
  <c r="DD14" i="1" s="1"/>
  <c r="DD16" i="1" s="1"/>
  <c r="DD19" i="1" s="1"/>
  <c r="DD21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C21" i="1" l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s="1"/>
  <c r="CH37" i="2" l="1"/>
  <c r="CH47" i="2" s="1"/>
  <c r="CJ35" i="2" l="1"/>
  <c r="CJ37" i="2" s="1"/>
  <c r="CJ47" i="2" s="1"/>
  <c r="CK35" i="2" s="1"/>
  <c r="CK37" i="2" s="1"/>
  <c r="CK47" i="2" s="1"/>
  <c r="CL35" i="2" l="1"/>
  <c r="CL37" i="2" s="1"/>
  <c r="CL47" i="2" s="1"/>
  <c r="CL24" i="2"/>
  <c r="CL30" i="2" s="1"/>
  <c r="CM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<sst xmlns="http://schemas.openxmlformats.org/spreadsheetml/2006/main" count="812" uniqueCount="210">
  <si>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</si>
  <si>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</si>
  <si>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</si>
  <si>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</si>
  <si>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</si>
  <si>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</si>
  <si>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</si>
  <si>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</si>
  <si>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</si>
  <si>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</si>
  <si>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</si>
  <si>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</si>
  <si>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</si>
  <si>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</si>
  <si>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</si>
  <si>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</si>
  <si>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</si>
  <si>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</si>
  <si>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</si>
  <si>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</si>
  <si>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</si>
  <si>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</si>
  <si>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</si>
  <si>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</si>
  <si>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</si>
  <si>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</si>
  <si>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</si>
  <si>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</si>
  <si>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</si>
  <si>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</si>
  <si>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</si>
  <si>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</si>
  <si>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</si>
  <si>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</si>
  <si>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</si>
  <si>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</si>
  <si>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</si>
  <si>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</si>
  <si>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</si>
  <si>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</si>
  <si>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</si>
  <si>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</si>
  <si>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</si>
  <si>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</si>
  <si>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</si>
  <si>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</si>
  <si>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</si>
  <si>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</si>
  <si>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</si>
  <si>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</si>
  <si>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</si>
  <si>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</si>
  <si>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</si>
  <si>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</si>
  <si>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</si>
  <si>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</si>
  <si>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</si>
  <si>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</si>
  <si>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</si>
  <si>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</si>
  <si>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</si>
  <si>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</si>
  <si>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</si>
  <si>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</si>
  <si>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</si>
  <si>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</si>
  <si>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</si>
  <si>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</si>
  <si>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</si>
  <si>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</si>
  <si>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</si>
  <si>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</si>
  <si>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</si>
  <si>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</si>
  <si>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</si>
  <si>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</si>
  <si>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</si>
  <si>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</si>
  <si>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</si>
  <si>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</si>
  <si>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</si>
  <si>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</si>
  <si>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</si>
  <si>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</si>
  <si>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</si>
  <si>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</si>
  <si>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</si>
  <si>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</si>
  <si>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</si>
  <si>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</si>
  <si>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</si>
  <si>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</si>
  <si>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</si>
  <si>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</si>
  <si>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</si>
  <si>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</si>
  <si>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</si>
  <si>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</si>
  <si>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</si>
  <si>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</si>
  <si>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</si>
  <si>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</si>
  <si>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</si>
  <si>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</si>
  <si>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</si>
  <si>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</si>
  <si>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</si>
  <si>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</si>
  <si>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</si>
  <si>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</si>
  <si>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</si>
  <si>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</si>
  <si>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</si>
  <si>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</si>
  <si>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</si>
  <si>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</si>
  <si>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</si>
  <si>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</si>
  <si>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</si>
  <si>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</si>
  <si>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</si>
  <si>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</si>
  <si>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</si>
  <si>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</si>
  <si>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</si>
  <si>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</si>
  <si>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</si>
  <si>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</si>
  <si>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</si>
  <si>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</si>
  <si>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</si>
  <si>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</si>
  <si>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</si>
  <si>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</si>
  <si>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</si>
  <si>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</si>
  <si>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</si>
  <si>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</si>
  <si>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</si>
  <si>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</si>
  <si>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</si>
  <si>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</si>
  <si>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</si>
  <si>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</si>
  <si>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</si>
  <si>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</si>
  <si>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</si>
  <si>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</si>
  <si>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</si>
  <si>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</si>
  <si>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</si>
  <si>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</si>
  <si>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</si>
  <si>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</si>
  <si>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</si>
  <si>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</si>
  <si>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</si>
  <si>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</si>
  <si>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</si>
  <si>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</si>
  <si>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</si>
  <si>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</si>
  <si>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</si>
  <si>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</si>
  <si>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</si>
  <si>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</si>
  <si>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</si>
  <si>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</si>
  <si>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</si>
  <si>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</si>
  <si>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</si>
  <si>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</si>
  <si>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</si>
  <si>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</si>
  <si>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</si>
  <si>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</si>
  <si>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</si>
  <si>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</si>
  <si>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</si>
  <si>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</si>
  <si>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</si>
  <si>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</si>
  <si>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</si>
  <si>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</si>
  <si>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</si>
  <si>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</si>
  <si>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</si>
  <si>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</si>
  <si>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</si>
  <si>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</si>
  <si>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</si>
  <si>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</si>
  <si>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</si>
  <si>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</si>
  <si>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</si>
  <si>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</si>
  <si>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</si>
  <si>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</si>
  <si>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</si>
  <si>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</si>
  <si>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</si>
  <si>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</si>
  <si>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</si>
  <si>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</si>
  <si>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</si>
  <si>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</si>
  <si>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</si>
  <si>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</si>
  <si>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</si>
  <si>
    <t>(the total is eksklusive photonics)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</si>
</sst>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170" fontId="4" fillId="9" borderId="0" xfId="0" applyNumberFormat="1" applyFont="1" applyFill="1"/>
    <xf numFmtId="170" fontId="2" fillId="9" borderId="5" xfId="0" applyNumberFormat="1" applyFont="1" applyFill="1" applyBorder="1"/>
    <xf numFmtId="170" fontId="2" fillId="10" borderId="5" xfId="0" applyNumberFormat="1" applyFont="1" applyFill="1" applyBorder="1"/>
    <xf numFmtId="170" fontId="4" fillId="11" borderId="0" xfId="0" applyNumberFormat="1" applyFont="1" applyFill="1"/>
    <xf numFmtId="170" fontId="2" fillId="10" borderId="0" xfId="0" applyNumberFormat="1" applyFont="1" applyFill="1"/>
    <xf numFmtId="170" fontId="4" fillId="9" borderId="0" xfId="0" applyNumberFormat="1" applyFont="1" applyFill="1" applyBorder="1"/>
    <xf numFmtId="170" fontId="4" fillId="11" borderId="0" xfId="0" applyNumberFormat="1" applyFont="1" applyFill="1" applyBorder="1"/>
    <xf numFmtId="170" fontId="2" fillId="10" borderId="0" xfId="0" applyNumberFormat="1" applyFont="1" applyFill="1" applyBorder="1"/>
    <xf numFmtId="173" fontId="4" fillId="9" borderId="0" xfId="0" applyNumberFormat="1" applyFont="1" applyFill="1" applyBorder="1"/>
    <xf numFmtId="173" fontId="4" fillId="9" borderId="4" xfId="0" applyNumberFormat="1" applyFont="1" applyFill="1" applyBorder="1"/>
    <xf numFmtId="173" fontId="2" fillId="9" borderId="5" xfId="0" applyNumberFormat="1" applyFont="1" applyFill="1" applyBorder="1"/>
    <xf numFmtId="173" fontId="4" fillId="9" borderId="0" xfId="0" applyNumberFormat="1" applyFont="1" applyFill="1"/>
    <xf numFmtId="9" fontId="2" fillId="9" borderId="1" xfId="2" applyFont="1" applyFill="1" applyBorder="1"/>
    <xf numFmtId="9" fontId="2" fillId="10" borderId="1" xfId="0" applyNumberFormat="1" applyFont="1" applyFill="1" applyBorder="1"/>
    <xf numFmtId="170" fontId="2" fillId="11" borderId="5" xfId="0" applyNumberFormat="1" applyFont="1" applyFill="1" applyBorder="1"/>
    <xf numFmtId="166" fontId="4" fillId="9" borderId="0" xfId="2" applyNumberFormat="1" applyFont="1" applyFill="1" applyBorder="1"/>
    <xf numFmtId="166" fontId="2" fillId="9" borderId="2" xfId="2" applyNumberFormat="1" applyFont="1" applyFill="1" applyBorder="1"/>
    <xf numFmtId="3" fontId="4" fillId="9" borderId="2" xfId="2" applyNumberFormat="1" applyFont="1" applyFill="1" applyBorder="1"/>
    <xf numFmtId="165" fontId="4" fillId="0" borderId="4" xfId="0" applyNumberFormat="1" applyFont="1" applyFill="1" applyBorder="1"/>
    <xf numFmtId="0" fontId="4" fillId="0" borderId="1" xfId="0" applyFont="1" applyFill="1" applyBorder="1"/>
    <xf numFmtId="165" fontId="4" fillId="0" borderId="5" xfId="0" applyNumberFormat="1" applyFont="1" applyFill="1" applyBorder="1"/>
    <xf numFmtId="172" fontId="2" fillId="0" borderId="0" xfId="0" applyNumberFormat="1" applyFont="1" applyFill="1"/>
    <xf numFmtId="169" fontId="2" fillId="6" borderId="0" xfId="1" applyNumberFormat="1" applyFont="1" applyFill="1" applyBorder="1"/>
    <xf numFmtId="172" fontId="4" fillId="0" borderId="4" xfId="0" applyNumberFormat="1" applyFont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2022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50" zoomScaleNormal="150" workbookViewId="0">
      <selection activeCell="K8" sqref="K8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5" t="s">
        <v>151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157"/>
      <c r="N9" s="156"/>
    </row>
    <row r="10" spans="1:14" ht="44.25" x14ac:dyDescent="0.55000000000000004">
      <c r="A10" s="15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157"/>
      <c r="N10" s="156"/>
    </row>
    <row r="11" spans="1:14" ht="44.25" x14ac:dyDescent="0.55000000000000004">
      <c r="A11" s="15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157"/>
      <c r="N11" s="156"/>
    </row>
    <row r="12" spans="1:14" ht="44.25" x14ac:dyDescent="0.55000000000000004">
      <c r="A12" s="15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H51"/>
  <sheetViews>
    <sheetView showGridLines="0" tabSelected="1" zoomScale="90" zoomScaleNormal="90" zoomScaleSheetLayoutView="75" workbookViewId="0">
      <pane xSplit="1" ySplit="3" topLeftCell="CR4" activePane="bottomRight" state="frozen"/>
      <selection activeCell="O4" sqref="O4"/>
      <selection pane="topRight" activeCell="O4" sqref="O4"/>
      <selection pane="bottomLeft" activeCell="O4" sqref="O4"/>
      <selection pane="bottomRight" activeCell="CY26" sqref="CY26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12" x14ac:dyDescent="0.2">
      <c r="C1" s="307"/>
      <c r="D1" s="307"/>
      <c r="E1" s="307"/>
      <c r="F1" s="307"/>
      <c r="G1" s="307"/>
      <c r="I1" s="307"/>
      <c r="J1" s="307"/>
      <c r="K1" s="307"/>
      <c r="L1" s="307"/>
      <c r="M1" s="307"/>
      <c r="O1" s="307"/>
      <c r="P1" s="307"/>
      <c r="Q1" s="307"/>
      <c r="R1" s="307"/>
      <c r="S1" s="307"/>
      <c r="U1" s="307"/>
      <c r="V1" s="307"/>
      <c r="W1" s="307"/>
      <c r="X1" s="307"/>
      <c r="Y1" s="307"/>
      <c r="AA1" s="307"/>
      <c r="AB1" s="307"/>
      <c r="AC1" s="307"/>
      <c r="AD1" s="307"/>
      <c r="AE1" s="307"/>
      <c r="AG1" s="307"/>
      <c r="AH1" s="307"/>
      <c r="AI1" s="307"/>
      <c r="AJ1" s="307"/>
      <c r="AK1" s="307"/>
      <c r="AM1" s="307"/>
      <c r="AN1" s="307"/>
      <c r="AO1" s="307"/>
      <c r="AP1" s="307"/>
      <c r="AQ1" s="307"/>
      <c r="AS1" s="307"/>
      <c r="AT1" s="307"/>
      <c r="AU1" s="307"/>
      <c r="AV1" s="307"/>
      <c r="AW1" s="307"/>
      <c r="AY1" s="307"/>
      <c r="AZ1" s="307"/>
      <c r="BA1" s="307"/>
      <c r="BB1" s="307"/>
      <c r="BC1" s="307"/>
      <c r="BE1" s="307"/>
      <c r="BF1" s="307"/>
      <c r="BG1" s="307"/>
      <c r="BH1" s="307"/>
      <c r="BI1" s="307"/>
      <c r="BK1" s="307"/>
      <c r="BL1" s="307"/>
      <c r="BM1" s="307"/>
      <c r="BN1" s="307"/>
      <c r="BO1" s="307"/>
      <c r="BQ1" s="307"/>
      <c r="BR1" s="307"/>
      <c r="BS1" s="307"/>
      <c r="BT1" s="307"/>
      <c r="BU1" s="307"/>
      <c r="BW1" s="309" t="s">
        <v>165</v>
      </c>
      <c r="BX1" s="309"/>
      <c r="BY1" s="309"/>
      <c r="BZ1" s="309"/>
      <c r="CA1" s="309"/>
      <c r="CC1" s="309"/>
      <c r="CD1" s="309"/>
      <c r="CE1" s="309"/>
      <c r="CF1" s="309"/>
      <c r="CG1" s="309"/>
      <c r="CI1" s="309"/>
      <c r="CJ1" s="309"/>
      <c r="CK1" s="309"/>
      <c r="CL1" s="309"/>
      <c r="CM1" s="309"/>
      <c r="DA1" s="309" t="s">
        <v>208</v>
      </c>
      <c r="DB1" s="309"/>
      <c r="DC1" s="309"/>
      <c r="DD1" s="309"/>
      <c r="DE1" s="309"/>
    </row>
    <row r="2" spans="1:112" x14ac:dyDescent="0.2">
      <c r="A2" s="1" t="s">
        <v>152</v>
      </c>
      <c r="C2" s="308">
        <v>2005</v>
      </c>
      <c r="D2" s="308"/>
      <c r="E2" s="308"/>
      <c r="F2" s="308"/>
      <c r="G2" s="308"/>
      <c r="I2" s="308">
        <v>2006</v>
      </c>
      <c r="J2" s="308"/>
      <c r="K2" s="308"/>
      <c r="L2" s="308"/>
      <c r="M2" s="308"/>
      <c r="O2" s="308">
        <v>2007</v>
      </c>
      <c r="P2" s="308"/>
      <c r="Q2" s="308"/>
      <c r="R2" s="308"/>
      <c r="S2" s="308"/>
      <c r="U2" s="308">
        <v>2008</v>
      </c>
      <c r="V2" s="308"/>
      <c r="W2" s="308"/>
      <c r="X2" s="308"/>
      <c r="Y2" s="308"/>
      <c r="AA2" s="308">
        <v>2009</v>
      </c>
      <c r="AB2" s="308"/>
      <c r="AC2" s="308"/>
      <c r="AD2" s="308"/>
      <c r="AE2" s="308"/>
      <c r="AG2" s="308">
        <v>2010</v>
      </c>
      <c r="AH2" s="308"/>
      <c r="AI2" s="308"/>
      <c r="AJ2" s="308"/>
      <c r="AK2" s="308"/>
      <c r="AM2" s="308">
        <v>2011</v>
      </c>
      <c r="AN2" s="308"/>
      <c r="AO2" s="308"/>
      <c r="AP2" s="308"/>
      <c r="AQ2" s="308"/>
      <c r="AS2" s="308">
        <v>2012</v>
      </c>
      <c r="AT2" s="308"/>
      <c r="AU2" s="308"/>
      <c r="AV2" s="308"/>
      <c r="AW2" s="308"/>
      <c r="AY2" s="308">
        <v>2013</v>
      </c>
      <c r="AZ2" s="308"/>
      <c r="BA2" s="308"/>
      <c r="BB2" s="308"/>
      <c r="BC2" s="308"/>
      <c r="BE2" s="308">
        <v>2014</v>
      </c>
      <c r="BF2" s="308"/>
      <c r="BG2" s="308"/>
      <c r="BH2" s="308"/>
      <c r="BI2" s="308"/>
      <c r="BK2" s="308">
        <v>2015</v>
      </c>
      <c r="BL2" s="308"/>
      <c r="BM2" s="308"/>
      <c r="BN2" s="308"/>
      <c r="BO2" s="308"/>
      <c r="BQ2" s="308">
        <v>2016</v>
      </c>
      <c r="BR2" s="308"/>
      <c r="BS2" s="308"/>
      <c r="BT2" s="308"/>
      <c r="BU2" s="308"/>
      <c r="BW2" s="308">
        <v>2017</v>
      </c>
      <c r="BX2" s="308"/>
      <c r="BY2" s="308"/>
      <c r="BZ2" s="308"/>
      <c r="CA2" s="308"/>
      <c r="CC2" s="308">
        <v>2018</v>
      </c>
      <c r="CD2" s="308"/>
      <c r="CE2" s="308"/>
      <c r="CF2" s="308"/>
      <c r="CG2" s="308"/>
      <c r="CI2" s="308">
        <v>2019</v>
      </c>
      <c r="CJ2" s="308"/>
      <c r="CK2" s="308"/>
      <c r="CL2" s="308"/>
      <c r="CM2" s="308"/>
      <c r="CO2" s="308">
        <v>2020</v>
      </c>
      <c r="CP2" s="308"/>
      <c r="CQ2" s="308"/>
      <c r="CR2" s="308"/>
      <c r="CS2" s="308"/>
      <c r="CU2" s="308">
        <v>2021</v>
      </c>
      <c r="CV2" s="308"/>
      <c r="CW2" s="308"/>
      <c r="CX2" s="308"/>
      <c r="CY2" s="308"/>
      <c r="DA2" s="308">
        <v>2022</v>
      </c>
      <c r="DB2" s="308"/>
      <c r="DC2" s="308"/>
      <c r="DD2" s="308"/>
      <c r="DE2" s="308"/>
    </row>
    <row r="3" spans="1:112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</row>
    <row r="4" spans="1:112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</row>
    <row r="5" spans="1:112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2017-2022'!U13</f>
        <v>331.09999999999997</v>
      </c>
      <c r="CP5" s="73">
        <f>+'Segment Data 2017-2022'!V13</f>
        <v>372.40000000000003</v>
      </c>
      <c r="CQ5" s="73">
        <f>+'Segment Data 2017-2022'!W13</f>
        <v>393.09999999999997</v>
      </c>
      <c r="CR5" s="73">
        <f>+'Segment Data 2017-2022'!X13</f>
        <v>373.59999999999997</v>
      </c>
      <c r="CS5" s="74">
        <f>SUM(CO5:CR5)</f>
        <v>1470.1999999999998</v>
      </c>
      <c r="CU5" s="73">
        <f>+'Segment Data 2017-2022'!AA13</f>
        <v>429.59999999999997</v>
      </c>
      <c r="CV5" s="73">
        <f>+'Segment Data 2017-2022'!AB13</f>
        <v>515.6</v>
      </c>
      <c r="CW5" s="73">
        <f>+'Segment Data 2017-2022'!AC13</f>
        <v>498.2</v>
      </c>
      <c r="CX5" s="73">
        <f>+'Segment Data 2017-2022'!AD13</f>
        <v>463.3</v>
      </c>
      <c r="CY5" s="74">
        <f>SUM(CU5:CX5)</f>
        <v>1906.7</v>
      </c>
      <c r="DA5" s="73">
        <f>+'Segment Data 2017-2022'!AG10</f>
        <v>489.5</v>
      </c>
      <c r="DB5" s="73">
        <f>+'Segment Data 2017-2022'!AH10</f>
        <v>578.00000000000011</v>
      </c>
      <c r="DC5" s="73">
        <f>+'Segment Data 2017-2022'!AI10</f>
        <v>492.00000000000006</v>
      </c>
      <c r="DD5" s="73">
        <f>+'Segment Data 2017-2022'!AJ10</f>
        <v>519.5</v>
      </c>
      <c r="DE5" s="74">
        <f>SUM(DA5:DD5)</f>
        <v>2079</v>
      </c>
    </row>
    <row r="6" spans="1:112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</row>
    <row r="7" spans="1:112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2017-2022'!U40</f>
        <v>7.9999999999999991</v>
      </c>
      <c r="CP7" s="76">
        <f>+'Segment Data 2017-2022'!V40</f>
        <v>6.5000000000000009</v>
      </c>
      <c r="CQ7" s="76">
        <f>+'Segment Data 2017-2022'!W40</f>
        <v>21.4</v>
      </c>
      <c r="CR7" s="76">
        <f>+'Segment Data 2017-2022'!X40</f>
        <v>13.5</v>
      </c>
      <c r="CS7" s="75">
        <f>SUM(CO7:CR7)</f>
        <v>49.4</v>
      </c>
      <c r="CU7" s="76">
        <f>+'Segment Data 2017-2022'!AA40</f>
        <v>30.8</v>
      </c>
      <c r="CV7" s="76">
        <f>+'Segment Data 2017-2022'!AB40</f>
        <v>42.4</v>
      </c>
      <c r="CW7" s="76">
        <f>+'Segment Data 2017-2022'!AC40</f>
        <v>33.500000000000007</v>
      </c>
      <c r="CX7" s="76">
        <f>+'Segment Data 2017-2022'!AD40</f>
        <v>19.200000000000003</v>
      </c>
      <c r="CY7" s="75">
        <f>SUM(CU7:CX7)</f>
        <v>125.90000000000002</v>
      </c>
      <c r="DA7" s="76">
        <f>+'Segment Data 2017-2022'!AG38</f>
        <v>38.799999999999997</v>
      </c>
      <c r="DB7" s="76">
        <f>+'Segment Data 2017-2022'!AH38</f>
        <v>40.9</v>
      </c>
      <c r="DC7" s="76">
        <f>+'Segment Data 2017-2022'!AI38</f>
        <v>35.199999999999996</v>
      </c>
      <c r="DD7" s="76">
        <f>+'Segment Data 2017-2022'!AJ38</f>
        <v>39.700000000000003</v>
      </c>
      <c r="DE7" s="75">
        <f>SUM(DA7:DD7)</f>
        <v>154.59999999999997</v>
      </c>
    </row>
    <row r="8" spans="1:112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>
        <v>-16.3</v>
      </c>
      <c r="DE8" s="75">
        <f>SUM(DA8:DD8)</f>
        <v>-62.7</v>
      </c>
      <c r="DH8" s="199"/>
    </row>
    <row r="9" spans="1:112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>
        <v>-9.9</v>
      </c>
      <c r="DE9" s="75">
        <f>SUM(DA9:DD9)</f>
        <v>-22.700000000000003</v>
      </c>
      <c r="DG9" s="31"/>
      <c r="DH9" s="199"/>
    </row>
    <row r="10" spans="1:112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>
        <v>0</v>
      </c>
      <c r="DE10" s="78">
        <f>SUM(DA10:DD10)</f>
        <v>0</v>
      </c>
    </row>
    <row r="11" spans="1:112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13.500000000000002</v>
      </c>
      <c r="DE11" s="88">
        <f>SUM(DE7:DE10)</f>
        <v>69.19999999999996</v>
      </c>
    </row>
    <row r="12" spans="1:112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</row>
    <row r="13" spans="1:112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>
        <v>0</v>
      </c>
      <c r="DE13" s="78">
        <f>SUM(DA13:DD13)</f>
        <v>0</v>
      </c>
    </row>
    <row r="14" spans="1:112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13.500000000000002</v>
      </c>
      <c r="DE14" s="75">
        <f>SUM(DE11:DE13)</f>
        <v>69.19999999999996</v>
      </c>
    </row>
    <row r="15" spans="1:112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>
        <v>13.8</v>
      </c>
      <c r="DE15" s="78">
        <f>SUM(DA15:DD15)</f>
        <v>9.1</v>
      </c>
      <c r="DH15" s="304"/>
    </row>
    <row r="16" spans="1:112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27.300000000000004</v>
      </c>
      <c r="DE16" s="75">
        <f>SUM(DE14:DE15)</f>
        <v>78.299999999999955</v>
      </c>
    </row>
    <row r="17" spans="1:112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>
        <v>11.8</v>
      </c>
      <c r="DE17" s="84">
        <f>SUM(DA17:DD17)</f>
        <v>7.3000000000000007</v>
      </c>
      <c r="DH17" s="76"/>
    </row>
    <row r="18" spans="1:112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>
        <v>-16.600000000000001</v>
      </c>
      <c r="DE18" s="78">
        <f>SUM(DA18:DD18)</f>
        <v>-23.200000000000003</v>
      </c>
      <c r="DH18" s="304"/>
    </row>
    <row r="19" spans="1:112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22.500000000000007</v>
      </c>
      <c r="DE19" s="80">
        <f>SUM(DE16:DE18)</f>
        <v>62.399999999999949</v>
      </c>
    </row>
    <row r="20" spans="1:112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</row>
    <row r="21" spans="1:112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22.500000000000007</v>
      </c>
      <c r="DE21" s="83">
        <f>SUM(DE19:DE20)</f>
        <v>62.399999999999949</v>
      </c>
    </row>
    <row r="22" spans="1:112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</row>
    <row r="23" spans="1:112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</row>
    <row r="24" spans="1:112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2017-2022'!U23</f>
        <v>252.99999999999997</v>
      </c>
      <c r="CP24" s="31">
        <f>+'Segment Data 2017-2022'!V23</f>
        <v>291</v>
      </c>
      <c r="CQ24" s="31">
        <f>+'Segment Data 2017-2022'!W23</f>
        <v>316.7</v>
      </c>
      <c r="CR24" s="31">
        <f>+'Segment Data 2017-2022'!X23</f>
        <v>293.99999999999989</v>
      </c>
      <c r="CS24" s="84">
        <f>SUM(CO24:CR24)</f>
        <v>1154.6999999999998</v>
      </c>
      <c r="CU24" s="31">
        <f>+'Segment Data 2017-2022'!AA23</f>
        <v>311.60000000000002</v>
      </c>
      <c r="CV24" s="31">
        <f>+'Segment Data 2017-2022'!AB23</f>
        <v>361.79999999999995</v>
      </c>
      <c r="CW24" s="31">
        <f>+'Segment Data 2017-2022'!AC23</f>
        <v>351.7</v>
      </c>
      <c r="CX24" s="31">
        <f>+'Segment Data 2017-2022'!AD23</f>
        <v>316.80000000000007</v>
      </c>
      <c r="CY24" s="84">
        <f>SUM(CU24:CX24)</f>
        <v>1341.9</v>
      </c>
      <c r="DA24" s="31">
        <f>+'Segment Data 2017-2022'!AG20</f>
        <v>319.20000000000005</v>
      </c>
      <c r="DB24" s="31">
        <f>+'Segment Data 2017-2022'!AH20</f>
        <v>381.1</v>
      </c>
      <c r="DC24" s="31">
        <f>+'Segment Data 2017-2022'!AI20</f>
        <v>357.7</v>
      </c>
      <c r="DD24" s="31">
        <f>+'Segment Data 2017-2022'!AJ20</f>
        <v>388.8</v>
      </c>
      <c r="DE24" s="84">
        <f>SUM(DA24:DD24)</f>
        <v>1446.8</v>
      </c>
    </row>
    <row r="25" spans="1:112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</row>
    <row r="26" spans="1:112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</row>
    <row r="27" spans="1:112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>
        <v>115.4</v>
      </c>
      <c r="DE27" s="75"/>
    </row>
    <row r="28" spans="1:112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>
        <v>990.2</v>
      </c>
      <c r="DE28" s="75"/>
    </row>
    <row r="29" spans="1:112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>
        <v>153.6</v>
      </c>
      <c r="DE29" s="75"/>
    </row>
    <row r="30" spans="1:112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>
        <v>2767.4</v>
      </c>
      <c r="DE30" s="75"/>
    </row>
    <row r="31" spans="1:112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>
        <v>-54.8</v>
      </c>
      <c r="DE31" s="75"/>
    </row>
    <row r="32" spans="1:112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2017-2022'!U91</f>
        <v>1102</v>
      </c>
      <c r="CP32" s="31">
        <f>+'Segment Data 2017-2022'!V91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2017-2022'!AB91</f>
        <v>1348.1000000000001</v>
      </c>
      <c r="CW32" s="31">
        <f>+'Segment Data 2017-2022'!AC91</f>
        <v>1226</v>
      </c>
      <c r="CX32" s="31">
        <f>+'Segment Data 2017-2022'!AD91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>
        <v>951.1</v>
      </c>
      <c r="DE32" s="75"/>
    </row>
    <row r="33" spans="1:112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</row>
    <row r="34" spans="1:112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</row>
    <row r="35" spans="1:112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</row>
    <row r="36" spans="1:112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v>202.5</v>
      </c>
      <c r="DE36" s="75">
        <f>SUM(DA36:DD36)</f>
        <v>298.2</v>
      </c>
      <c r="DH36" s="199"/>
    </row>
    <row r="37" spans="1:112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v>-47.8</v>
      </c>
      <c r="DE37" s="75">
        <f>SUM(DA37:DD37)</f>
        <v>-154.10000000000002</v>
      </c>
      <c r="DH37" s="31"/>
    </row>
    <row r="38" spans="1:112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</row>
    <row r="39" spans="1:112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</row>
    <row r="40" spans="1:112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</row>
    <row r="41" spans="1:112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>
        <f>+(DD28+DD29)/DD30</f>
        <v>0.41331213413312129</v>
      </c>
      <c r="DE41" s="41"/>
    </row>
    <row r="42" spans="1:112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>
        <v>42976</v>
      </c>
      <c r="DE42" s="36"/>
    </row>
    <row r="43" spans="1:112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>
        <v>75</v>
      </c>
      <c r="DE43" s="36"/>
    </row>
    <row r="44" spans="1:112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>
        <v>0.2</v>
      </c>
      <c r="DE44" s="39">
        <v>1.1000000000000001</v>
      </c>
      <c r="DG44" s="16"/>
    </row>
    <row r="45" spans="1:112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>
        <v>0</v>
      </c>
      <c r="DE45" s="39">
        <v>0</v>
      </c>
    </row>
    <row r="46" spans="1:112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>
        <f>+DD28*1000/DD42</f>
        <v>23.040766939687266</v>
      </c>
      <c r="DE46" s="36"/>
    </row>
    <row r="47" spans="1:112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>
        <v>391</v>
      </c>
      <c r="DE47" s="190"/>
    </row>
    <row r="48" spans="1:112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4">
    <mergeCell ref="AS1:AW1"/>
    <mergeCell ref="AS2:AW2"/>
    <mergeCell ref="BK1:BO1"/>
    <mergeCell ref="BK2:BO2"/>
    <mergeCell ref="AY1:BC1"/>
    <mergeCell ref="AY2:BC2"/>
    <mergeCell ref="DA2:DE2"/>
    <mergeCell ref="CU2:CY2"/>
    <mergeCell ref="BW2:CA2"/>
    <mergeCell ref="BW1:CA1"/>
    <mergeCell ref="DA1:DE1"/>
    <mergeCell ref="CO2:CS2"/>
    <mergeCell ref="CI1:CM1"/>
    <mergeCell ref="CI2:CM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A1:AE1"/>
    <mergeCell ref="AG1:AK1"/>
    <mergeCell ref="AG2:AK2"/>
    <mergeCell ref="BQ1:BU1"/>
    <mergeCell ref="BQ2:BU2"/>
    <mergeCell ref="CC1:CG1"/>
    <mergeCell ref="CC2:CG2"/>
    <mergeCell ref="BE1:BI1"/>
    <mergeCell ref="BE2:BI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1"/>
  <sheetViews>
    <sheetView showGridLines="0" zoomScaleNormal="100" zoomScaleSheetLayoutView="85" workbookViewId="0">
      <pane xSplit="1" ySplit="3" topLeftCell="CC13" activePane="bottomRight" state="frozen"/>
      <selection activeCell="O4" sqref="O4"/>
      <selection pane="topRight" activeCell="O4" sqref="O4"/>
      <selection pane="bottomLeft" activeCell="O4" sqref="O4"/>
      <selection pane="bottomRight" activeCell="CM27" sqref="CM27:CM29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1" x14ac:dyDescent="0.2">
      <c r="B1" s="93"/>
      <c r="C1" s="310"/>
      <c r="D1" s="310"/>
      <c r="E1" s="310"/>
      <c r="F1" s="310"/>
      <c r="G1" s="93"/>
      <c r="H1" s="310"/>
      <c r="I1" s="310"/>
      <c r="J1" s="310"/>
      <c r="K1" s="310"/>
      <c r="L1" s="93"/>
      <c r="M1" s="310"/>
      <c r="N1" s="310"/>
      <c r="O1" s="310"/>
      <c r="P1" s="310"/>
      <c r="Q1" s="93"/>
      <c r="R1" s="310"/>
      <c r="S1" s="310"/>
      <c r="T1" s="310"/>
      <c r="U1" s="310"/>
      <c r="V1" s="93"/>
      <c r="W1" s="310"/>
      <c r="X1" s="310"/>
      <c r="Y1" s="310"/>
      <c r="Z1" s="310"/>
      <c r="AB1" s="310"/>
      <c r="AC1" s="310"/>
      <c r="AD1" s="310"/>
      <c r="AE1" s="310"/>
      <c r="AG1" s="310"/>
      <c r="AH1" s="310"/>
      <c r="AI1" s="310"/>
      <c r="AJ1" s="310"/>
      <c r="AL1" s="310"/>
      <c r="AM1" s="310"/>
      <c r="AN1" s="310"/>
      <c r="AO1" s="310"/>
      <c r="AQ1" s="310"/>
      <c r="AR1" s="310"/>
      <c r="AS1" s="310"/>
      <c r="AT1" s="310"/>
      <c r="AV1" s="310"/>
      <c r="AW1" s="310"/>
      <c r="AX1" s="310"/>
      <c r="AY1" s="310"/>
      <c r="BA1" s="310"/>
      <c r="BB1" s="310"/>
      <c r="BC1" s="310"/>
      <c r="BD1" s="310"/>
      <c r="BF1" s="310"/>
      <c r="BG1" s="310"/>
      <c r="BH1" s="310"/>
      <c r="BI1" s="310"/>
      <c r="BK1" s="309" t="s">
        <v>165</v>
      </c>
      <c r="BL1" s="309"/>
      <c r="BM1" s="309"/>
      <c r="BN1" s="309"/>
      <c r="BO1" s="309"/>
    </row>
    <row r="2" spans="1:91" x14ac:dyDescent="0.2">
      <c r="A2" s="94" t="s">
        <v>152</v>
      </c>
      <c r="B2" s="95"/>
      <c r="C2" s="311" t="s">
        <v>111</v>
      </c>
      <c r="D2" s="312"/>
      <c r="E2" s="312"/>
      <c r="F2" s="312"/>
      <c r="G2" s="95"/>
      <c r="H2" s="311" t="s">
        <v>112</v>
      </c>
      <c r="I2" s="312"/>
      <c r="J2" s="312"/>
      <c r="K2" s="312"/>
      <c r="L2" s="95"/>
      <c r="M2" s="311" t="s">
        <v>113</v>
      </c>
      <c r="N2" s="312"/>
      <c r="O2" s="312"/>
      <c r="P2" s="312"/>
      <c r="Q2" s="95"/>
      <c r="R2" s="311" t="s">
        <v>114</v>
      </c>
      <c r="S2" s="312"/>
      <c r="T2" s="312"/>
      <c r="U2" s="312"/>
      <c r="V2" s="95"/>
      <c r="W2" s="311" t="s">
        <v>115</v>
      </c>
      <c r="X2" s="312"/>
      <c r="Y2" s="312"/>
      <c r="Z2" s="312"/>
      <c r="AB2" s="311" t="s">
        <v>116</v>
      </c>
      <c r="AC2" s="312"/>
      <c r="AD2" s="312"/>
      <c r="AE2" s="312"/>
      <c r="AG2" s="311" t="s">
        <v>121</v>
      </c>
      <c r="AH2" s="312"/>
      <c r="AI2" s="312"/>
      <c r="AJ2" s="312"/>
      <c r="AL2" s="311" t="s">
        <v>120</v>
      </c>
      <c r="AM2" s="312"/>
      <c r="AN2" s="312"/>
      <c r="AO2" s="312"/>
      <c r="AQ2" s="311" t="s">
        <v>119</v>
      </c>
      <c r="AR2" s="312"/>
      <c r="AS2" s="312"/>
      <c r="AT2" s="312"/>
      <c r="AV2" s="311" t="s">
        <v>118</v>
      </c>
      <c r="AW2" s="312"/>
      <c r="AX2" s="312"/>
      <c r="AY2" s="312"/>
      <c r="BA2" s="311" t="s">
        <v>117</v>
      </c>
      <c r="BB2" s="312"/>
      <c r="BC2" s="312"/>
      <c r="BD2" s="312"/>
      <c r="BF2" s="311" t="s">
        <v>131</v>
      </c>
      <c r="BG2" s="312"/>
      <c r="BH2" s="312"/>
      <c r="BI2" s="312"/>
      <c r="BK2" s="311" t="s">
        <v>159</v>
      </c>
      <c r="BL2" s="312"/>
      <c r="BM2" s="312"/>
      <c r="BN2" s="312"/>
      <c r="BP2" s="311" t="s">
        <v>173</v>
      </c>
      <c r="BQ2" s="312"/>
      <c r="BR2" s="312"/>
      <c r="BS2" s="312"/>
      <c r="BU2" s="311" t="s">
        <v>177</v>
      </c>
      <c r="BV2" s="312"/>
      <c r="BW2" s="312"/>
      <c r="BX2" s="312"/>
      <c r="BZ2" s="311" t="s">
        <v>179</v>
      </c>
      <c r="CA2" s="312"/>
      <c r="CB2" s="312"/>
      <c r="CC2" s="312"/>
      <c r="CE2" s="311" t="s">
        <v>200</v>
      </c>
      <c r="CF2" s="312"/>
      <c r="CG2" s="312"/>
      <c r="CH2" s="312"/>
      <c r="CJ2" s="311" t="s">
        <v>205</v>
      </c>
      <c r="CK2" s="312"/>
      <c r="CL2" s="312"/>
      <c r="CM2" s="312"/>
    </row>
    <row r="3" spans="1:91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</row>
    <row r="4" spans="1:9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</row>
    <row r="5" spans="1:91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</row>
    <row r="6" spans="1:91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>
        <v>528.4</v>
      </c>
    </row>
    <row r="7" spans="1:91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>
        <v>844.8</v>
      </c>
    </row>
    <row r="8" spans="1:91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>
        <v>12.5</v>
      </c>
    </row>
    <row r="9" spans="1:91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1385.6999999999998</v>
      </c>
    </row>
    <row r="10" spans="1:9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</row>
    <row r="11" spans="1:91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>
        <v>334.9</v>
      </c>
    </row>
    <row r="12" spans="1:91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>
        <f>522.5+0.2+98.2+3.3</f>
        <v>624.20000000000005</v>
      </c>
    </row>
    <row r="13" spans="1:91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</row>
    <row r="14" spans="1:91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>
        <v>258.5</v>
      </c>
    </row>
    <row r="15" spans="1:91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>
        <v>164.1</v>
      </c>
    </row>
    <row r="16" spans="1:91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1381.6999999999998</v>
      </c>
    </row>
    <row r="17" spans="1:93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</row>
    <row r="18" spans="1:93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2767.3999999999996</v>
      </c>
    </row>
    <row r="19" spans="1:93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</row>
    <row r="20" spans="1:93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</row>
    <row r="21" spans="1:93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>
        <v>990.2</v>
      </c>
    </row>
    <row r="22" spans="1:93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>
        <v>153.6</v>
      </c>
    </row>
    <row r="23" spans="1:93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>
        <v>0</v>
      </c>
    </row>
    <row r="24" spans="1:93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1143.8</v>
      </c>
    </row>
    <row r="25" spans="1:93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>
        <f>52.7+54.9</f>
        <v>107.6</v>
      </c>
      <c r="CO25" s="16"/>
    </row>
    <row r="26" spans="1:93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>
        <v>180.9</v>
      </c>
      <c r="CO26" s="16"/>
    </row>
    <row r="27" spans="1:93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>
        <v>14.9</v>
      </c>
      <c r="CO27" s="16"/>
    </row>
    <row r="28" spans="1:93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>
        <f>351+223.7+677.6+9.6+22.7</f>
        <v>1284.6000000000001</v>
      </c>
      <c r="CO28" s="111"/>
    </row>
    <row r="29" spans="1:93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>
        <v>35.6</v>
      </c>
      <c r="CO29" s="111"/>
    </row>
    <row r="30" spans="1:93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2767.4</v>
      </c>
      <c r="CO30" s="301"/>
    </row>
    <row r="31" spans="1:93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</row>
    <row r="32" spans="1:93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</row>
    <row r="33" spans="1:93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</row>
    <row r="34" spans="1:93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</row>
    <row r="35" spans="1:93 16384:16384" x14ac:dyDescent="0.2">
      <c r="A35" s="15" t="s">
        <v>43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  <c r="CJ35" s="227">
        <f>+CH47</f>
        <v>1159.8522751677851</v>
      </c>
      <c r="CK35" s="201">
        <f>+CJ47</f>
        <v>1215.9522751677853</v>
      </c>
      <c r="CL35" s="200">
        <f>+CK47</f>
        <v>1101.1522751677851</v>
      </c>
      <c r="CM35" s="201">
        <f>+CL47</f>
        <v>1082.1522751677851</v>
      </c>
    </row>
    <row r="36" spans="1:93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>
        <v>0</v>
      </c>
    </row>
    <row r="37" spans="1:93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>
        <f>+CM35+CM36</f>
        <v>1082.1522751677851</v>
      </c>
      <c r="CO37" s="16"/>
    </row>
    <row r="38" spans="1:93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>
        <f>+' Financial Highlights'!DD19</f>
        <v>22.500000000000007</v>
      </c>
      <c r="CO38" s="16"/>
    </row>
    <row r="39" spans="1:93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16"/>
    </row>
    <row r="40" spans="1:93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>
        <f>37.7+1.4</f>
        <v>39.1</v>
      </c>
      <c r="CO40" s="16"/>
    </row>
    <row r="41" spans="1:93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16"/>
    </row>
    <row r="42" spans="1:93 16384:16384" x14ac:dyDescent="0.2">
      <c r="A42" s="15" t="s">
        <v>176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>
        <v>-7.4</v>
      </c>
      <c r="CM42" s="201"/>
      <c r="CO42" s="16"/>
    </row>
    <row r="43" spans="1:93 16384:16384" x14ac:dyDescent="0.2">
      <c r="A43" s="15" t="s">
        <v>178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  <c r="CJ43" s="227"/>
      <c r="CK43" s="201"/>
      <c r="CL43" s="229"/>
      <c r="CM43" s="201"/>
      <c r="CO43" s="16"/>
    </row>
    <row r="44" spans="1:93 16384:16384" x14ac:dyDescent="0.2">
      <c r="A44" s="15" t="s">
        <v>140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  <c r="CJ44" s="227"/>
      <c r="CK44" s="201"/>
      <c r="CL44" s="229"/>
      <c r="CM44" s="201"/>
      <c r="CO44" s="16"/>
    </row>
    <row r="45" spans="1:93 16384:16384" x14ac:dyDescent="0.2">
      <c r="A45" s="15" t="s">
        <v>172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  <c r="CJ45" s="227"/>
      <c r="CK45" s="201"/>
      <c r="CL45" s="229"/>
      <c r="CM45" s="201"/>
      <c r="CO45" s="16"/>
    </row>
    <row r="46" spans="1:93 16384:16384" s="98" customFormat="1" x14ac:dyDescent="0.2">
      <c r="A46" s="98" t="s">
        <v>79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  <c r="CJ46" s="228"/>
      <c r="CK46" s="204"/>
      <c r="CL46" s="230"/>
      <c r="CM46" s="204"/>
      <c r="CO46" s="299"/>
    </row>
    <row r="47" spans="1:93 16384:16384" s="182" customFormat="1" x14ac:dyDescent="0.2">
      <c r="A47" s="182" t="s">
        <v>107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1159.8522751677851</v>
      </c>
      <c r="CJ47" s="234">
        <f>SUM(CJ37:CJ46)</f>
        <v>1215.9522751677853</v>
      </c>
      <c r="CK47" s="232">
        <f>SUM(CK37:CK46)</f>
        <v>1101.1522751677851</v>
      </c>
      <c r="CL47" s="234">
        <f>SUM(CL37:CL46)</f>
        <v>1082.1522751677851</v>
      </c>
      <c r="CM47" s="232">
        <f>SUM(CM37:CM46)</f>
        <v>1143.752275167785</v>
      </c>
      <c r="CO47" s="189"/>
      <c r="XFD47" s="189"/>
    </row>
    <row r="48" spans="1:93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  <c r="CJ48" s="16"/>
    </row>
    <row r="49" spans="88:88" x14ac:dyDescent="0.2">
      <c r="CJ49" s="16"/>
    </row>
    <row r="50" spans="88:88" x14ac:dyDescent="0.2">
      <c r="CJ50" s="16"/>
    </row>
    <row r="51" spans="88:88" x14ac:dyDescent="0.2">
      <c r="CJ51" s="16"/>
    </row>
  </sheetData>
  <mergeCells count="31"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  <mergeCell ref="R2:U2"/>
    <mergeCell ref="BK1:BO1"/>
    <mergeCell ref="BK2:BN2"/>
    <mergeCell ref="BF1:BI1"/>
    <mergeCell ref="BF2:BI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E21"/>
  <sheetViews>
    <sheetView showGridLines="0" zoomScale="90" zoomScaleNormal="90" zoomScaleSheetLayoutView="75" workbookViewId="0">
      <pane xSplit="1" ySplit="4" topLeftCell="CK5" activePane="bottomRight" state="frozen"/>
      <selection activeCell="O4" sqref="O4"/>
      <selection pane="topRight" activeCell="O4" sqref="O4"/>
      <selection pane="bottomLeft" activeCell="O4" sqref="O4"/>
      <selection pane="bottomRight" activeCell="CV20" sqref="CV20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09" x14ac:dyDescent="0.2">
      <c r="C1" s="310"/>
      <c r="D1" s="310"/>
      <c r="E1" s="310"/>
      <c r="F1" s="310"/>
      <c r="G1" s="310"/>
      <c r="I1" s="310"/>
      <c r="J1" s="310"/>
      <c r="K1" s="310"/>
      <c r="L1" s="310"/>
      <c r="M1" s="310"/>
      <c r="O1" s="310"/>
      <c r="P1" s="310"/>
      <c r="Q1" s="310"/>
      <c r="R1" s="310"/>
      <c r="S1" s="310"/>
      <c r="U1" s="310"/>
      <c r="V1" s="310"/>
      <c r="W1" s="310"/>
      <c r="X1" s="310"/>
      <c r="Y1" s="310"/>
      <c r="AA1" s="310"/>
      <c r="AB1" s="310"/>
      <c r="AC1" s="310"/>
      <c r="AD1" s="310"/>
      <c r="AE1" s="310"/>
      <c r="AG1" s="310"/>
      <c r="AH1" s="310"/>
      <c r="AI1" s="310"/>
      <c r="AJ1" s="310"/>
      <c r="AK1" s="310"/>
      <c r="AM1" s="310"/>
      <c r="AN1" s="310"/>
      <c r="AO1" s="310"/>
      <c r="AP1" s="310"/>
      <c r="AQ1" s="310"/>
      <c r="AS1" s="310"/>
      <c r="AT1" s="310"/>
      <c r="AU1" s="310"/>
      <c r="AV1" s="310"/>
      <c r="AW1" s="310"/>
      <c r="AY1" s="310"/>
      <c r="AZ1" s="310"/>
      <c r="BA1" s="310"/>
      <c r="BB1" s="310"/>
      <c r="BC1" s="310"/>
      <c r="BE1" s="310"/>
      <c r="BF1" s="310"/>
      <c r="BG1" s="310"/>
      <c r="BH1" s="310"/>
      <c r="BI1" s="310"/>
      <c r="BK1" s="310"/>
      <c r="BL1" s="310"/>
      <c r="BM1" s="310"/>
      <c r="BN1" s="310"/>
      <c r="BO1" s="310"/>
      <c r="BQ1" s="310"/>
      <c r="BR1" s="310"/>
      <c r="BS1" s="310"/>
      <c r="BT1" s="310"/>
      <c r="BU1" s="310"/>
      <c r="BW1" s="310"/>
      <c r="BX1" s="310"/>
      <c r="BY1" s="310"/>
      <c r="BZ1" s="310"/>
      <c r="CA1" s="310"/>
      <c r="CC1" s="310"/>
      <c r="CD1" s="310"/>
      <c r="CE1" s="310"/>
      <c r="CF1" s="310"/>
      <c r="CG1" s="310"/>
      <c r="CI1" s="310"/>
      <c r="CJ1" s="310"/>
      <c r="CK1" s="310"/>
      <c r="CL1" s="310"/>
      <c r="CM1" s="310"/>
    </row>
    <row r="2" spans="1:109" x14ac:dyDescent="0.2">
      <c r="AQ2" s="96"/>
      <c r="AW2" s="96"/>
      <c r="BC2" s="96"/>
      <c r="BI2" s="96"/>
      <c r="BO2" s="96"/>
      <c r="BU2" s="96"/>
      <c r="BW2" s="309"/>
      <c r="BX2" s="309"/>
      <c r="BY2" s="309"/>
      <c r="BZ2" s="309"/>
      <c r="CA2" s="309"/>
      <c r="CC2" s="309"/>
      <c r="CD2" s="309"/>
      <c r="CE2" s="309"/>
      <c r="CF2" s="309"/>
      <c r="CG2" s="309"/>
      <c r="CI2" s="309"/>
      <c r="CJ2" s="309"/>
      <c r="CK2" s="309"/>
      <c r="CL2" s="309"/>
      <c r="CM2" s="309"/>
      <c r="DA2" s="309" t="s">
        <v>206</v>
      </c>
      <c r="DB2" s="309"/>
      <c r="DC2" s="309"/>
      <c r="DD2" s="309"/>
      <c r="DE2" s="309"/>
    </row>
    <row r="3" spans="1:109" s="104" customFormat="1" x14ac:dyDescent="0.2">
      <c r="A3" s="110" t="s">
        <v>152</v>
      </c>
      <c r="C3" s="313" t="s">
        <v>111</v>
      </c>
      <c r="D3" s="314"/>
      <c r="E3" s="314"/>
      <c r="F3" s="314"/>
      <c r="G3" s="314"/>
      <c r="I3" s="313" t="s">
        <v>112</v>
      </c>
      <c r="J3" s="314"/>
      <c r="K3" s="314"/>
      <c r="L3" s="314"/>
      <c r="M3" s="314"/>
      <c r="O3" s="313" t="s">
        <v>113</v>
      </c>
      <c r="P3" s="314"/>
      <c r="Q3" s="314"/>
      <c r="R3" s="314"/>
      <c r="S3" s="314"/>
      <c r="U3" s="313" t="s">
        <v>114</v>
      </c>
      <c r="V3" s="314"/>
      <c r="W3" s="314"/>
      <c r="X3" s="314"/>
      <c r="Y3" s="314"/>
      <c r="AA3" s="313" t="s">
        <v>115</v>
      </c>
      <c r="AB3" s="314"/>
      <c r="AC3" s="314"/>
      <c r="AD3" s="314"/>
      <c r="AE3" s="314"/>
      <c r="AG3" s="313" t="s">
        <v>116</v>
      </c>
      <c r="AH3" s="314"/>
      <c r="AI3" s="314"/>
      <c r="AJ3" s="314"/>
      <c r="AK3" s="314"/>
      <c r="AM3" s="313" t="s">
        <v>121</v>
      </c>
      <c r="AN3" s="314"/>
      <c r="AO3" s="314"/>
      <c r="AP3" s="314"/>
      <c r="AQ3" s="314"/>
      <c r="AS3" s="313" t="s">
        <v>120</v>
      </c>
      <c r="AT3" s="314"/>
      <c r="AU3" s="314"/>
      <c r="AV3" s="314"/>
      <c r="AW3" s="314"/>
      <c r="AY3" s="313" t="s">
        <v>119</v>
      </c>
      <c r="AZ3" s="314"/>
      <c r="BA3" s="314"/>
      <c r="BB3" s="314"/>
      <c r="BC3" s="314"/>
      <c r="BE3" s="313" t="s">
        <v>118</v>
      </c>
      <c r="BF3" s="314"/>
      <c r="BG3" s="314"/>
      <c r="BH3" s="314"/>
      <c r="BI3" s="314"/>
      <c r="BK3" s="313" t="s">
        <v>117</v>
      </c>
      <c r="BL3" s="314"/>
      <c r="BM3" s="314"/>
      <c r="BN3" s="314"/>
      <c r="BO3" s="314"/>
      <c r="BQ3" s="313" t="s">
        <v>131</v>
      </c>
      <c r="BR3" s="314"/>
      <c r="BS3" s="314"/>
      <c r="BT3" s="314"/>
      <c r="BU3" s="314"/>
      <c r="BW3" s="313" t="s">
        <v>159</v>
      </c>
      <c r="BX3" s="314"/>
      <c r="BY3" s="314"/>
      <c r="BZ3" s="314"/>
      <c r="CA3" s="314"/>
      <c r="CC3" s="313" t="s">
        <v>173</v>
      </c>
      <c r="CD3" s="314"/>
      <c r="CE3" s="314"/>
      <c r="CF3" s="314"/>
      <c r="CG3" s="314"/>
      <c r="CI3" s="313" t="s">
        <v>177</v>
      </c>
      <c r="CJ3" s="314"/>
      <c r="CK3" s="314"/>
      <c r="CL3" s="314"/>
      <c r="CM3" s="314"/>
      <c r="CO3" s="313" t="s">
        <v>179</v>
      </c>
      <c r="CP3" s="314"/>
      <c r="CQ3" s="314"/>
      <c r="CR3" s="314"/>
      <c r="CS3" s="314"/>
      <c r="CU3" s="313" t="s">
        <v>200</v>
      </c>
      <c r="CV3" s="314"/>
      <c r="CW3" s="314"/>
      <c r="CX3" s="314"/>
      <c r="CY3" s="314"/>
      <c r="DA3" s="313" t="s">
        <v>205</v>
      </c>
      <c r="DB3" s="314"/>
      <c r="DC3" s="314"/>
      <c r="DD3" s="314"/>
      <c r="DE3" s="314"/>
    </row>
    <row r="4" spans="1:109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</row>
    <row r="5" spans="1:109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</row>
    <row r="6" spans="1:109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D6" s="15">
        <f>+'Segment Data 2017-2022'!AJ38</f>
        <v>39.700000000000003</v>
      </c>
      <c r="DE6" s="39">
        <f>SUM(DA6:DD6)</f>
        <v>154.6</v>
      </c>
    </row>
    <row r="7" spans="1:109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D7" s="15">
        <v>13.5</v>
      </c>
      <c r="DE7" s="39">
        <f>SUM(DA7:DD7)</f>
        <v>8.4999999999999982</v>
      </c>
    </row>
    <row r="8" spans="1:109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</row>
    <row r="9" spans="1:109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</row>
    <row r="10" spans="1:109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>
        <v>149.30000000000001</v>
      </c>
      <c r="DE10" s="39">
        <f>SUM(DA10:DD10)</f>
        <v>135.1</v>
      </c>
    </row>
    <row r="11" spans="1:109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202.5</v>
      </c>
      <c r="DE11" s="113">
        <f>SUM(DE6:DE10)</f>
        <v>298.2</v>
      </c>
    </row>
    <row r="12" spans="1:109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</row>
    <row r="13" spans="1:109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D13" s="15">
        <v>0</v>
      </c>
      <c r="DE13" s="39">
        <f t="shared" ref="DE13:DE18" si="7">SUM(DA13:DD13)</f>
        <v>-15.700000000000001</v>
      </c>
    </row>
    <row r="14" spans="1:109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</row>
    <row r="15" spans="1:109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D15" s="15">
        <v>-47.8</v>
      </c>
      <c r="DE15" s="39">
        <f t="shared" si="7"/>
        <v>-154.10000000000002</v>
      </c>
    </row>
    <row r="16" spans="1:109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</row>
    <row r="17" spans="1:109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</row>
    <row r="18" spans="1:109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>
        <v>-13.1</v>
      </c>
      <c r="DE18" s="39">
        <f t="shared" si="7"/>
        <v>-35</v>
      </c>
    </row>
    <row r="19" spans="1:109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-41</v>
      </c>
      <c r="DD19" s="112">
        <f t="shared" si="9"/>
        <v>-60.9</v>
      </c>
      <c r="DE19" s="113">
        <f>SUM(DE13:DE18)</f>
        <v>-204.8</v>
      </c>
    </row>
    <row r="20" spans="1:109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</row>
    <row r="21" spans="1:109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-41.4</v>
      </c>
      <c r="DD21" s="96">
        <f t="shared" si="11"/>
        <v>141.6</v>
      </c>
      <c r="DE21" s="39">
        <f>DE11+DE19</f>
        <v>93.399999999999977</v>
      </c>
    </row>
  </sheetData>
  <mergeCells count="37">
    <mergeCell ref="DA3:DE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DA2:DE2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AS3:AW3"/>
    <mergeCell ref="AY1:BC1"/>
    <mergeCell ref="I1:M1"/>
    <mergeCell ref="CC2:CG2"/>
    <mergeCell ref="CC3:CG3"/>
    <mergeCell ref="BW2:CA2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AA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J20" sqref="AJ20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40" x14ac:dyDescent="0.2">
      <c r="C1" s="309"/>
      <c r="D1" s="309"/>
      <c r="E1" s="309"/>
      <c r="F1" s="309"/>
      <c r="G1" s="309"/>
      <c r="I1" s="309"/>
      <c r="J1" s="309"/>
      <c r="K1" s="309"/>
      <c r="L1" s="309"/>
      <c r="M1" s="309"/>
      <c r="O1" s="309"/>
      <c r="P1" s="309"/>
      <c r="Q1" s="309"/>
      <c r="R1" s="309"/>
      <c r="S1" s="309"/>
      <c r="AG1" s="309" t="s">
        <v>207</v>
      </c>
      <c r="AH1" s="309"/>
      <c r="AI1" s="309"/>
      <c r="AJ1" s="309"/>
      <c r="AK1" s="309"/>
    </row>
    <row r="2" spans="1:40" x14ac:dyDescent="0.2">
      <c r="A2" s="1" t="s">
        <v>152</v>
      </c>
      <c r="C2" s="308">
        <v>2017</v>
      </c>
      <c r="D2" s="308"/>
      <c r="E2" s="308"/>
      <c r="F2" s="308"/>
      <c r="G2" s="308"/>
      <c r="I2" s="308">
        <v>2018</v>
      </c>
      <c r="J2" s="308"/>
      <c r="K2" s="308"/>
      <c r="L2" s="308"/>
      <c r="M2" s="308"/>
      <c r="O2" s="308">
        <v>2019</v>
      </c>
      <c r="P2" s="308"/>
      <c r="Q2" s="308"/>
      <c r="R2" s="308"/>
      <c r="S2" s="308"/>
      <c r="U2" s="308">
        <v>2020</v>
      </c>
      <c r="V2" s="308"/>
      <c r="W2" s="308"/>
      <c r="X2" s="308"/>
      <c r="Y2" s="308"/>
      <c r="AA2" s="308">
        <v>2021</v>
      </c>
      <c r="AB2" s="308"/>
      <c r="AC2" s="308"/>
      <c r="AD2" s="308"/>
      <c r="AE2" s="308"/>
      <c r="AG2" s="308">
        <v>2022</v>
      </c>
      <c r="AH2" s="308"/>
      <c r="AI2" s="308"/>
      <c r="AJ2" s="308"/>
      <c r="AK2" s="308"/>
    </row>
    <row r="3" spans="1:40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</row>
    <row r="4" spans="1:40" s="162" customFormat="1" x14ac:dyDescent="0.2">
      <c r="G4" s="174"/>
      <c r="M4" s="174"/>
      <c r="S4" s="174"/>
      <c r="Y4" s="174"/>
      <c r="AE4" s="174"/>
      <c r="AK4" s="174"/>
    </row>
    <row r="5" spans="1:40" x14ac:dyDescent="0.2">
      <c r="A5" s="5" t="s">
        <v>181</v>
      </c>
      <c r="G5" s="36"/>
      <c r="M5" s="36"/>
      <c r="S5" s="36"/>
      <c r="Y5" s="36"/>
      <c r="AE5" s="36"/>
      <c r="AK5" s="36"/>
    </row>
    <row r="6" spans="1:40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>
        <v>248.70000000000005</v>
      </c>
      <c r="AK6" s="75">
        <f>SUM(AG6:AJ6)</f>
        <v>867.1</v>
      </c>
      <c r="AN6" s="199"/>
    </row>
    <row r="7" spans="1:40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>
        <v>244.3</v>
      </c>
      <c r="AK7" s="75">
        <f>SUM(AG7:AJ7)</f>
        <v>1066.7</v>
      </c>
      <c r="AN7" s="199"/>
    </row>
    <row r="8" spans="1:40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>
        <v>46.2</v>
      </c>
      <c r="AK8" s="75">
        <f>SUM(AG8:AJ8)</f>
        <v>193.3</v>
      </c>
      <c r="AN8" s="199"/>
    </row>
    <row r="9" spans="1:40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>
        <v>-19.7</v>
      </c>
      <c r="AK9" s="88">
        <f>SUM(AG9:AJ9)</f>
        <v>-48.099999999999994</v>
      </c>
      <c r="AN9" s="199"/>
    </row>
    <row r="10" spans="1:40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492.00000000000006</v>
      </c>
      <c r="AJ10" s="79">
        <f t="shared" si="11"/>
        <v>519.5</v>
      </c>
      <c r="AK10" s="80">
        <f>+SUM(AK6:AK9)</f>
        <v>2079.0000000000005</v>
      </c>
    </row>
    <row r="11" spans="1:40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</row>
    <row r="12" spans="1:40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</row>
    <row r="13" spans="1:40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:AK13" si="23">+SUM(AG10:AG12)</f>
        <v>505.6</v>
      </c>
      <c r="AH13" s="281">
        <f t="shared" si="23"/>
        <v>578.00000000000011</v>
      </c>
      <c r="AI13" s="281">
        <f t="shared" si="23"/>
        <v>492.00000000000006</v>
      </c>
      <c r="AJ13" s="284">
        <f t="shared" si="23"/>
        <v>519.5</v>
      </c>
      <c r="AK13" s="285">
        <f t="shared" si="23"/>
        <v>2079.0000000000005</v>
      </c>
    </row>
    <row r="14" spans="1:40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</row>
    <row r="15" spans="1:40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</row>
    <row r="16" spans="1:40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>
        <v>216.8</v>
      </c>
      <c r="AK16" s="75">
        <f>SUM(AG16:AJ16)</f>
        <v>749.5</v>
      </c>
      <c r="AN16" s="199"/>
    </row>
    <row r="17" spans="1:40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>
        <v>129</v>
      </c>
      <c r="AJ17" s="122">
        <v>144</v>
      </c>
      <c r="AK17" s="75">
        <f t="shared" ref="AK17:AK19" si="29">SUM(AG17:AJ17)</f>
        <v>552</v>
      </c>
      <c r="AN17" s="199"/>
    </row>
    <row r="18" spans="1:40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>
        <v>56.3</v>
      </c>
      <c r="AJ18" s="122">
        <v>46.1</v>
      </c>
      <c r="AK18" s="75">
        <f t="shared" si="29"/>
        <v>193.20000000000002</v>
      </c>
      <c r="AN18" s="199"/>
    </row>
    <row r="19" spans="1:40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>
        <v>-13.5</v>
      </c>
      <c r="AJ19" s="238">
        <v>-18.100000000000001</v>
      </c>
      <c r="AK19" s="78">
        <f t="shared" si="29"/>
        <v>-47.900000000000006</v>
      </c>
      <c r="AN19" s="199"/>
    </row>
    <row r="20" spans="1:40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357.7</v>
      </c>
      <c r="AJ20" s="79">
        <f t="shared" si="40"/>
        <v>388.8</v>
      </c>
      <c r="AK20" s="80">
        <f>+SUM(AK16:AK19)</f>
        <v>1446.8</v>
      </c>
    </row>
    <row r="21" spans="1:40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</row>
    <row r="22" spans="1:40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</row>
    <row r="23" spans="1:40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" si="63">+SUM(AG20:AG22)</f>
        <v>335.30000000000007</v>
      </c>
      <c r="AH23" s="282"/>
      <c r="AI23" s="282"/>
      <c r="AJ23" s="282"/>
      <c r="AK23" s="283"/>
    </row>
    <row r="24" spans="1:40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</row>
    <row r="25" spans="1:40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</row>
    <row r="26" spans="1:40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>
        <v>27.2</v>
      </c>
      <c r="AK26" s="75">
        <f>SUM(AG26:AJ26)</f>
        <v>105.9</v>
      </c>
      <c r="AN26" s="199"/>
    </row>
    <row r="27" spans="1:40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>
        <v>2.4</v>
      </c>
      <c r="AJ27" s="122">
        <v>8.5</v>
      </c>
      <c r="AK27" s="75">
        <f t="shared" ref="AK27:AK29" si="69">SUM(AG27:AJ27)</f>
        <v>28.5</v>
      </c>
      <c r="AN27" s="199"/>
    </row>
    <row r="28" spans="1:40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>
        <v>8.6999999999999993</v>
      </c>
      <c r="AJ28" s="122">
        <v>11.5</v>
      </c>
      <c r="AK28" s="75">
        <f t="shared" si="69"/>
        <v>25.7</v>
      </c>
      <c r="AN28" s="199"/>
    </row>
    <row r="29" spans="1:40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>
        <v>0.1</v>
      </c>
      <c r="AJ29" s="238">
        <v>-7.5</v>
      </c>
      <c r="AK29" s="78">
        <f t="shared" si="69"/>
        <v>-5.6</v>
      </c>
      <c r="AN29" s="199"/>
    </row>
    <row r="30" spans="1:40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35.199999999999996</v>
      </c>
      <c r="AJ30" s="79">
        <f t="shared" si="80"/>
        <v>39.700000000000003</v>
      </c>
      <c r="AK30" s="80">
        <f>+SUM(AK26:AK29)</f>
        <v>154.5</v>
      </c>
    </row>
    <row r="31" spans="1:40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</row>
    <row r="32" spans="1:40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" si="103">+SUM(AG30:AG32)</f>
        <v>36.6</v>
      </c>
      <c r="AH33" s="282"/>
      <c r="AI33" s="282"/>
      <c r="AJ33" s="282"/>
      <c r="AK33" s="283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48">
        <v>0</v>
      </c>
      <c r="AK35" s="303">
        <v>0.1</v>
      </c>
      <c r="AL35" s="5" t="s">
        <v>209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>
        <v>39.700000000000003</v>
      </c>
      <c r="AK38" s="75">
        <f>SUM(AG38:AJ38)</f>
        <v>154.59999999999997</v>
      </c>
      <c r="AN38" s="302"/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89"/>
      <c r="AI39" s="289"/>
      <c r="AJ39" s="289"/>
      <c r="AK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</row>
    <row r="41" spans="1:144" ht="12.75" customHeight="1" x14ac:dyDescent="0.2">
      <c r="G41" s="54"/>
      <c r="M41" s="54"/>
      <c r="S41" s="54"/>
      <c r="Y41" s="54"/>
      <c r="AE41" s="54"/>
      <c r="AK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>
        <v>6.5</v>
      </c>
      <c r="AK43" s="75">
        <f>SUM(AG43:AJ43)</f>
        <v>41.6</v>
      </c>
      <c r="AM43" s="1"/>
      <c r="AN43" s="302"/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>
        <v>-1.3</v>
      </c>
      <c r="AJ44" s="122">
        <v>4.8</v>
      </c>
      <c r="AK44" s="75">
        <f t="shared" ref="AK44:AK46" si="113">SUM(AG44:AJ44)</f>
        <v>13.599999999999998</v>
      </c>
      <c r="AM44" s="1"/>
      <c r="AN44" s="302"/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>
        <v>7.6</v>
      </c>
      <c r="AJ45" s="122">
        <v>10.5</v>
      </c>
      <c r="AK45" s="75">
        <f t="shared" si="113"/>
        <v>21.5</v>
      </c>
      <c r="AM45" s="1"/>
      <c r="AN45" s="302"/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>
        <v>-0.5</v>
      </c>
      <c r="AJ46" s="238">
        <v>-8.3000000000000007</v>
      </c>
      <c r="AK46" s="78">
        <f t="shared" si="113"/>
        <v>-7.6000000000000005</v>
      </c>
      <c r="AM46" s="1"/>
      <c r="AN46" s="302"/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15.799999999999997</v>
      </c>
      <c r="AJ47" s="79">
        <f t="shared" si="124"/>
        <v>13.5</v>
      </c>
      <c r="AK47" s="80">
        <f>+SUM(AK43:AK46)</f>
        <v>69.100000000000009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>
        <v>13.5</v>
      </c>
      <c r="AK52" s="75">
        <f>SUM(AG52:AJ52)</f>
        <v>69.2</v>
      </c>
      <c r="AN52" s="145"/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0"/>
      <c r="AI53" s="290"/>
      <c r="AJ53" s="290"/>
      <c r="AK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" si="145">+SUM(AG52:AG53)</f>
        <v>22</v>
      </c>
      <c r="AH54" s="291"/>
      <c r="AI54" s="291"/>
      <c r="AJ54" s="291"/>
      <c r="AK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>
        <v>202.5</v>
      </c>
      <c r="AK57" s="75">
        <f>SUM(AG57:AJ57)</f>
        <v>298.2</v>
      </c>
      <c r="AM57" s="1"/>
      <c r="AN57" s="145"/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89"/>
      <c r="AI58" s="289"/>
      <c r="AJ58" s="289"/>
      <c r="AK58" s="285"/>
      <c r="AM58" s="163"/>
      <c r="AN58" s="163"/>
      <c r="AO58" s="163"/>
      <c r="AP58" s="163"/>
      <c r="AQ58" s="163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" si="161">+SUM(AG57:AG58)</f>
        <v>-45.9</v>
      </c>
      <c r="AH59" s="282"/>
      <c r="AI59" s="282"/>
      <c r="AJ59" s="282"/>
      <c r="AK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>
        <v>-60.9</v>
      </c>
      <c r="AK62" s="75">
        <f>SUM(AG62:AJ62)</f>
        <v>-189.1</v>
      </c>
      <c r="AM62" s="1"/>
      <c r="AN62" s="145"/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89"/>
      <c r="AI63" s="289"/>
      <c r="AJ63" s="289"/>
      <c r="AK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" si="177">+SUM(AG62:AG63)</f>
        <v>-43.5</v>
      </c>
      <c r="AH64" s="282"/>
      <c r="AI64" s="282"/>
      <c r="AJ64" s="282"/>
      <c r="AK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v>-41.4</v>
      </c>
      <c r="AJ67" s="227">
        <f t="shared" si="180"/>
        <v>141.6</v>
      </c>
      <c r="AK67" s="75">
        <f>SUM(AG67:AJ67)</f>
        <v>109.1</v>
      </c>
      <c r="AN67" s="127"/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1">+AA58+AA63</f>
        <v>-3</v>
      </c>
      <c r="AB68" s="227">
        <f t="shared" si="181"/>
        <v>-3.1999999999999997</v>
      </c>
      <c r="AC68" s="227">
        <f t="shared" si="181"/>
        <v>-6.9</v>
      </c>
      <c r="AD68" s="227">
        <f t="shared" si="181"/>
        <v>-2.2000000000000002</v>
      </c>
      <c r="AE68" s="75">
        <f>SUM(AA68:AD68)</f>
        <v>-15.3</v>
      </c>
      <c r="AG68" s="227">
        <f t="shared" ref="AG68" si="182">+AG58+AG63</f>
        <v>-10.199999999999999</v>
      </c>
      <c r="AH68" s="292"/>
      <c r="AI68" s="292"/>
      <c r="AJ68" s="292"/>
      <c r="AK68" s="285"/>
    </row>
    <row r="69" spans="1:144" s="53" customFormat="1" ht="12.75" customHeight="1" x14ac:dyDescent="0.2">
      <c r="A69" s="48" t="s">
        <v>152</v>
      </c>
      <c r="C69" s="79">
        <f t="shared" ref="C69" si="183">+SUM(C67:C68)</f>
        <v>-35</v>
      </c>
      <c r="D69" s="79">
        <f t="shared" ref="D69" si="184">+SUM(D67:D68)</f>
        <v>-12.6</v>
      </c>
      <c r="E69" s="79">
        <f t="shared" ref="E69" si="185">+SUM(E67:E68)</f>
        <v>16.100000000000001</v>
      </c>
      <c r="F69" s="132">
        <f t="shared" ref="F69" si="186">+SUM(F67:F68)</f>
        <v>38.799999999999997</v>
      </c>
      <c r="G69" s="80">
        <f>+SUM(G67:G68)</f>
        <v>7.3000000000000025</v>
      </c>
      <c r="H69" s="82"/>
      <c r="I69" s="79">
        <f t="shared" ref="I69" si="187">+SUM(I67:I68)</f>
        <v>-141.4</v>
      </c>
      <c r="J69" s="79">
        <f t="shared" ref="J69" si="188">+SUM(J67:J68)</f>
        <v>23</v>
      </c>
      <c r="K69" s="79">
        <f t="shared" ref="K69" si="189">+SUM(K67:K68)</f>
        <v>-45.800000000000004</v>
      </c>
      <c r="L69" s="132">
        <f t="shared" ref="L69" si="190">+SUM(L67:L68)</f>
        <v>61.1</v>
      </c>
      <c r="M69" s="80">
        <f>+SUM(M67:M68)</f>
        <v>-103.10000000000001</v>
      </c>
      <c r="N69" s="82"/>
      <c r="O69" s="79">
        <f t="shared" ref="O69" si="191">+SUM(O67:O68)</f>
        <v>-64.2</v>
      </c>
      <c r="P69" s="79">
        <f t="shared" ref="P69" si="192">+SUM(P67:P68)</f>
        <v>2.2000000000000011</v>
      </c>
      <c r="Q69" s="79">
        <f t="shared" ref="Q69" si="193">+SUM(Q67:Q68)</f>
        <v>-6.2999999999999989</v>
      </c>
      <c r="R69" s="132">
        <f t="shared" ref="R69" si="194">+SUM(R67:R68)</f>
        <v>124.29999999999998</v>
      </c>
      <c r="S69" s="80">
        <f>+SUM(S67:S68)</f>
        <v>55.999999999999986</v>
      </c>
      <c r="U69" s="79">
        <f t="shared" ref="U69:V69" si="195">+SUM(U67:U68)</f>
        <v>-135.9</v>
      </c>
      <c r="V69" s="79">
        <f t="shared" si="195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6">+SUM(AA67:AA68)</f>
        <v>-54</v>
      </c>
      <c r="AB69" s="79">
        <f t="shared" ref="AB69:AD69" si="197">+SUM(AB67:AB68)</f>
        <v>-155.29999999999998</v>
      </c>
      <c r="AC69" s="79">
        <f t="shared" si="197"/>
        <v>98.499999999999986</v>
      </c>
      <c r="AD69" s="79">
        <f t="shared" si="197"/>
        <v>90.999999999999986</v>
      </c>
      <c r="AE69" s="80">
        <f>+SUM(AE67:AE68)</f>
        <v>-19.800000000000015</v>
      </c>
      <c r="AG69" s="79">
        <f t="shared" ref="AG69" si="198">+SUM(AG67:AG68)</f>
        <v>-89.399999999999991</v>
      </c>
      <c r="AH69" s="282"/>
      <c r="AI69" s="282"/>
      <c r="AJ69" s="282"/>
      <c r="AK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>
        <v>-437.2</v>
      </c>
      <c r="AK72" s="75">
        <f>+AJ72</f>
        <v>-437.2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99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0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1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2">+AD73</f>
        <v>64.3</v>
      </c>
      <c r="AG73" s="31">
        <v>108.9</v>
      </c>
      <c r="AH73" s="31">
        <v>72.2</v>
      </c>
      <c r="AI73" s="31">
        <v>102.7</v>
      </c>
      <c r="AJ73" s="122">
        <v>89.7</v>
      </c>
      <c r="AK73" s="75">
        <f t="shared" ref="AK73:AK76" si="203">+AJ73</f>
        <v>89.7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99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0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1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2"/>
        <v>22.6</v>
      </c>
      <c r="AG74" s="31">
        <v>26.3</v>
      </c>
      <c r="AH74" s="31">
        <v>28.9</v>
      </c>
      <c r="AI74" s="31">
        <v>29.5</v>
      </c>
      <c r="AJ74" s="122">
        <v>36.200000000000003</v>
      </c>
      <c r="AK74" s="75">
        <f t="shared" si="203"/>
        <v>36.200000000000003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99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0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1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2"/>
        <v>-27.3</v>
      </c>
      <c r="AG75" s="77">
        <v>-14.1</v>
      </c>
      <c r="AH75" s="77">
        <v>-17.3</v>
      </c>
      <c r="AI75" s="77">
        <v>11.2</v>
      </c>
      <c r="AJ75" s="238">
        <v>8.3000000000000007</v>
      </c>
      <c r="AK75" s="78">
        <f t="shared" si="203"/>
        <v>8.3000000000000007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4">+SUM(D72:D75)</f>
        <v>-30.6</v>
      </c>
      <c r="E76" s="79">
        <f t="shared" ref="E76" si="205">+SUM(E72:E75)</f>
        <v>-37.599999999999994</v>
      </c>
      <c r="F76" s="132">
        <f t="shared" ref="F76" si="206">+SUM(F72:F75)</f>
        <v>-106.5</v>
      </c>
      <c r="G76" s="80">
        <f t="shared" si="199"/>
        <v>-106.5</v>
      </c>
      <c r="H76" s="82"/>
      <c r="I76" s="79">
        <f>+SUM(I72:I75)</f>
        <v>28.699999999999996</v>
      </c>
      <c r="J76" s="79">
        <f t="shared" ref="J76" si="207">+SUM(J72:J75)</f>
        <v>14.799999999999995</v>
      </c>
      <c r="K76" s="79">
        <f t="shared" ref="K76" si="208">+SUM(K72:K75)</f>
        <v>61.2</v>
      </c>
      <c r="L76" s="132">
        <f t="shared" ref="L76" si="209">+SUM(L72:L75)</f>
        <v>-16.200000000000003</v>
      </c>
      <c r="M76" s="80">
        <f t="shared" si="200"/>
        <v>-16.200000000000003</v>
      </c>
      <c r="N76" s="82"/>
      <c r="O76" s="79">
        <f>+SUM(O72:O75)</f>
        <v>24.799999999999994</v>
      </c>
      <c r="P76" s="79">
        <f t="shared" ref="P76" si="210">+SUM(P72:P75)</f>
        <v>4.0000000000000036</v>
      </c>
      <c r="Q76" s="79">
        <f t="shared" ref="Q76" si="211">+SUM(Q72:Q75)</f>
        <v>-4.6999999999999904</v>
      </c>
      <c r="R76" s="132">
        <f t="shared" ref="R76" si="212">+SUM(R72:R75)</f>
        <v>-146.29999999999998</v>
      </c>
      <c r="S76" s="80">
        <f t="shared" si="201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3">+SUM(AB72:AB75)</f>
        <v>112.80000000000001</v>
      </c>
      <c r="AC76" s="79">
        <f t="shared" si="213"/>
        <v>6.5999999999999943</v>
      </c>
      <c r="AD76" s="79">
        <f t="shared" si="213"/>
        <v>-93.2</v>
      </c>
      <c r="AE76" s="80">
        <f t="shared" si="202"/>
        <v>-93.2</v>
      </c>
      <c r="AG76" s="79">
        <f>+SUM(AG72:AG75)</f>
        <v>34.6</v>
      </c>
      <c r="AH76" s="79">
        <f t="shared" ref="AH76:AJ76" si="214">+SUM(AH72:AH75)</f>
        <v>-211.70000000000002</v>
      </c>
      <c r="AI76" s="79">
        <f t="shared" si="214"/>
        <v>-202.40000000000003</v>
      </c>
      <c r="AJ76" s="79">
        <f t="shared" si="214"/>
        <v>-303</v>
      </c>
      <c r="AK76" s="80">
        <f t="shared" si="203"/>
        <v>-303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99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0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1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2"/>
        <v>33.6</v>
      </c>
      <c r="AG77" s="31">
        <v>31.2</v>
      </c>
      <c r="AH77" s="281"/>
      <c r="AI77" s="281"/>
      <c r="AJ77" s="281"/>
      <c r="AK77" s="281"/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99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0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1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2"/>
        <v>0</v>
      </c>
      <c r="AG78" s="31">
        <v>0</v>
      </c>
      <c r="AH78" s="281"/>
      <c r="AI78" s="281"/>
      <c r="AJ78" s="281"/>
      <c r="AK78" s="281"/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5">+SUM(D76:D78)</f>
        <v>-14.400000000000002</v>
      </c>
      <c r="E79" s="79">
        <f t="shared" si="215"/>
        <v>-20.599999999999994</v>
      </c>
      <c r="F79" s="132">
        <f t="shared" si="215"/>
        <v>-83.5</v>
      </c>
      <c r="G79" s="80">
        <f t="shared" si="215"/>
        <v>-83.5</v>
      </c>
      <c r="H79" s="82"/>
      <c r="I79" s="79">
        <f t="shared" si="215"/>
        <v>48.3</v>
      </c>
      <c r="J79" s="79">
        <f t="shared" si="215"/>
        <v>37.299999999999997</v>
      </c>
      <c r="K79" s="79">
        <f t="shared" si="215"/>
        <v>82.1</v>
      </c>
      <c r="L79" s="132">
        <f t="shared" si="215"/>
        <v>7.6999999999999975</v>
      </c>
      <c r="M79" s="80">
        <f t="shared" si="215"/>
        <v>7.6999999999999975</v>
      </c>
      <c r="N79" s="82"/>
      <c r="O79" s="79">
        <f t="shared" si="215"/>
        <v>51.399999999999991</v>
      </c>
      <c r="P79" s="79">
        <f t="shared" si="215"/>
        <v>30.900000000000002</v>
      </c>
      <c r="Q79" s="79">
        <f t="shared" si="215"/>
        <v>23.100000000000009</v>
      </c>
      <c r="R79" s="132">
        <f t="shared" si="215"/>
        <v>-118.09999999999998</v>
      </c>
      <c r="S79" s="80">
        <f t="shared" si="215"/>
        <v>-118.09999999999998</v>
      </c>
      <c r="U79" s="79">
        <f t="shared" si="215"/>
        <v>-30.000000000000004</v>
      </c>
      <c r="V79" s="79">
        <f t="shared" si="215"/>
        <v>33.700000000000003</v>
      </c>
      <c r="W79" s="79">
        <f t="shared" si="215"/>
        <v>-99.499999999999972</v>
      </c>
      <c r="X79" s="132">
        <f t="shared" si="215"/>
        <v>-137.10000000000002</v>
      </c>
      <c r="Y79" s="80">
        <f t="shared" ref="Y79" si="216">+SUM(Y76:Y78)</f>
        <v>-137.10000000000002</v>
      </c>
      <c r="AA79" s="79">
        <f t="shared" ref="AA79" si="217">+SUM(AA76:AA78)</f>
        <v>-38.900000000000006</v>
      </c>
      <c r="AB79" s="79">
        <f t="shared" ref="AB79:AD79" si="218">+SUM(AB76:AB78)</f>
        <v>138.60000000000002</v>
      </c>
      <c r="AC79" s="79">
        <f t="shared" si="218"/>
        <v>38.399999999999991</v>
      </c>
      <c r="AD79" s="132">
        <f t="shared" si="218"/>
        <v>-59.6</v>
      </c>
      <c r="AE79" s="80">
        <f t="shared" si="202"/>
        <v>-59.6</v>
      </c>
      <c r="AG79" s="79">
        <f t="shared" ref="AG79" si="219">+SUM(AG76:AG78)</f>
        <v>65.8</v>
      </c>
      <c r="AH79" s="282"/>
      <c r="AI79" s="282"/>
      <c r="AJ79" s="282"/>
      <c r="AK79" s="282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>
        <v>0.6</v>
      </c>
      <c r="AK82" s="271">
        <v>0.21</v>
      </c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>
        <v>0.25</v>
      </c>
      <c r="AK83" s="271">
        <v>0.19</v>
      </c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>
        <v>0.01</v>
      </c>
      <c r="AK84" s="271">
        <v>-0.11</v>
      </c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>
        <v>0.35</v>
      </c>
      <c r="AK85" s="272">
        <v>0.15</v>
      </c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3"/>
      <c r="AI86" s="293"/>
      <c r="AJ86" s="293"/>
      <c r="AK86" s="294"/>
      <c r="AM86" s="300"/>
      <c r="AN86" s="300"/>
      <c r="AO86" s="300"/>
      <c r="AP86" s="300"/>
      <c r="AQ86" s="300"/>
      <c r="AR86" s="300"/>
      <c r="AS86" s="300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>
        <v>951.1</v>
      </c>
      <c r="AK89" s="75">
        <f>+AJ89</f>
        <v>951.1</v>
      </c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0"/>
      <c r="AI90" s="290"/>
      <c r="AJ90" s="290"/>
      <c r="AK90" s="285"/>
    </row>
    <row r="91" spans="1:45" s="53" customFormat="1" ht="12.75" customHeight="1" x14ac:dyDescent="0.2">
      <c r="A91" s="48" t="s">
        <v>152</v>
      </c>
      <c r="C91" s="79">
        <f t="shared" ref="C91" si="220">+SUM(C89:C90)</f>
        <v>1053</v>
      </c>
      <c r="D91" s="79">
        <f t="shared" ref="D91" si="221">+SUM(D89:D90)</f>
        <v>1189.2</v>
      </c>
      <c r="E91" s="79">
        <f t="shared" ref="E91" si="222">+SUM(E89:E90)</f>
        <v>1183.3</v>
      </c>
      <c r="F91" s="132">
        <f t="shared" ref="F91" si="223">+SUM(F89:F90)</f>
        <v>1109.5</v>
      </c>
      <c r="G91" s="80">
        <f>+SUM(G89:G90)</f>
        <v>1109.5</v>
      </c>
      <c r="H91" s="82"/>
      <c r="I91" s="79">
        <f t="shared" ref="I91" si="224">+SUM(I89:I90)</f>
        <v>1207.5999999999999</v>
      </c>
      <c r="J91" s="79">
        <f t="shared" ref="J91" si="225">+SUM(J89:J90)</f>
        <v>1176.7</v>
      </c>
      <c r="K91" s="79">
        <f t="shared" ref="K91" si="226">+SUM(K89:K90)</f>
        <v>1232</v>
      </c>
      <c r="L91" s="132">
        <f t="shared" ref="L91" si="227">+SUM(L89:L90)</f>
        <v>1143.8999999999999</v>
      </c>
      <c r="M91" s="80">
        <f>+SUM(M89:M90)</f>
        <v>1143.8999999999999</v>
      </c>
      <c r="N91" s="82"/>
      <c r="O91" s="79">
        <f t="shared" ref="O91" si="228">+SUM(O89:O90)</f>
        <v>1207.2</v>
      </c>
      <c r="P91" s="79">
        <f t="shared" ref="P91" si="229">+SUM(P89:P90)</f>
        <v>1180.2</v>
      </c>
      <c r="Q91" s="79">
        <f t="shared" ref="Q91" si="230">+SUM(Q89:Q90)</f>
        <v>1156.2</v>
      </c>
      <c r="R91" s="132">
        <f t="shared" ref="R91" si="231">+SUM(R89:R90)</f>
        <v>1046</v>
      </c>
      <c r="S91" s="80">
        <f>+SUM(S89:S90)</f>
        <v>1046</v>
      </c>
      <c r="U91" s="79">
        <f t="shared" ref="U91:Y91" si="232">+SUM(U89:U90)</f>
        <v>1102</v>
      </c>
      <c r="V91" s="79">
        <f t="shared" si="232"/>
        <v>1186</v>
      </c>
      <c r="W91" s="79">
        <f t="shared" si="232"/>
        <v>1047.5</v>
      </c>
      <c r="X91" s="132">
        <f t="shared" si="232"/>
        <v>1050.5</v>
      </c>
      <c r="Y91" s="80">
        <f t="shared" si="232"/>
        <v>1050.5</v>
      </c>
      <c r="AA91" s="131">
        <f>+SUM(AA89:AA90)</f>
        <v>1139.7</v>
      </c>
      <c r="AB91" s="79">
        <f t="shared" ref="AB91:AD91" si="233">+SUM(AB89:AB90)</f>
        <v>1348.1000000000001</v>
      </c>
      <c r="AC91" s="79">
        <f t="shared" si="233"/>
        <v>1226</v>
      </c>
      <c r="AD91" s="132">
        <f t="shared" si="233"/>
        <v>1173.0999999999999</v>
      </c>
      <c r="AE91" s="80">
        <f>+SUM(AE89:AE90)</f>
        <v>1173.0999999999999</v>
      </c>
      <c r="AG91" s="79">
        <f t="shared" ref="AG91" si="234">+SUM(AG89:AG90)</f>
        <v>1325.4</v>
      </c>
      <c r="AH91" s="282"/>
      <c r="AI91" s="282"/>
      <c r="AJ91" s="295"/>
      <c r="AK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>
        <v>6.6000000000000003E-2</v>
      </c>
      <c r="AK94" s="64">
        <f>+AJ94</f>
        <v>6.6000000000000003E-2</v>
      </c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6"/>
      <c r="AI95" s="296"/>
      <c r="AJ95" s="296"/>
      <c r="AK95" s="296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7"/>
      <c r="AI96" s="297"/>
      <c r="AJ96" s="297"/>
      <c r="AK96" s="297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>
        <v>4159</v>
      </c>
      <c r="AK103" s="262">
        <v>4062</v>
      </c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8"/>
      <c r="AI104" s="298"/>
      <c r="AJ104" s="298"/>
      <c r="AK104" s="298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0"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7"/>
      <c r="D1" s="307"/>
      <c r="E1" s="307"/>
      <c r="F1" s="307"/>
      <c r="G1" s="307"/>
      <c r="I1" s="307"/>
      <c r="J1" s="307"/>
      <c r="K1" s="307"/>
      <c r="L1" s="307"/>
      <c r="M1" s="307"/>
      <c r="O1" s="307"/>
      <c r="P1" s="307"/>
      <c r="Q1" s="307"/>
      <c r="R1" s="307"/>
      <c r="S1" s="307"/>
      <c r="U1" s="307"/>
      <c r="V1" s="307"/>
      <c r="W1" s="307"/>
      <c r="X1" s="307"/>
      <c r="Y1" s="307"/>
      <c r="AA1" s="307"/>
      <c r="AB1" s="307"/>
      <c r="AC1" s="307"/>
      <c r="AD1" s="307"/>
      <c r="AE1" s="307"/>
      <c r="AG1" s="307"/>
      <c r="AH1" s="307"/>
      <c r="AI1" s="307"/>
      <c r="AJ1" s="307"/>
      <c r="AK1" s="307"/>
      <c r="AM1" s="307"/>
      <c r="AN1" s="307"/>
      <c r="AO1" s="307"/>
      <c r="AP1" s="307"/>
      <c r="AQ1" s="307"/>
      <c r="AS1" s="307"/>
      <c r="AT1" s="307"/>
      <c r="AU1" s="307"/>
      <c r="AV1" s="307"/>
      <c r="AW1" s="307"/>
      <c r="AY1" s="307"/>
      <c r="AZ1" s="307"/>
      <c r="BA1" s="307"/>
      <c r="BB1" s="307"/>
      <c r="BC1" s="307"/>
      <c r="BE1" s="307"/>
      <c r="BF1" s="307"/>
      <c r="BG1" s="307"/>
      <c r="BH1" s="307"/>
      <c r="BI1" s="307"/>
      <c r="BK1" s="307"/>
      <c r="BL1" s="307"/>
      <c r="BM1" s="307"/>
      <c r="BN1" s="307"/>
      <c r="BO1" s="307"/>
      <c r="BQ1" s="307"/>
      <c r="BR1" s="307"/>
      <c r="BS1" s="307"/>
      <c r="BT1" s="307"/>
      <c r="BU1" s="307"/>
      <c r="BW1" s="309" t="s">
        <v>164</v>
      </c>
      <c r="BX1" s="309"/>
      <c r="BY1" s="309"/>
      <c r="BZ1" s="309"/>
      <c r="CA1" s="309"/>
      <c r="CC1" s="309"/>
      <c r="CD1" s="309"/>
      <c r="CE1" s="309"/>
      <c r="CF1" s="309"/>
      <c r="CG1" s="309"/>
      <c r="CI1" s="309"/>
      <c r="CJ1" s="309"/>
      <c r="CK1" s="309"/>
      <c r="CL1" s="309"/>
      <c r="CM1" s="309"/>
    </row>
    <row r="2" spans="1:221" x14ac:dyDescent="0.2">
      <c r="A2" s="1" t="s">
        <v>152</v>
      </c>
      <c r="C2" s="308">
        <v>2005</v>
      </c>
      <c r="D2" s="308"/>
      <c r="E2" s="308"/>
      <c r="F2" s="308"/>
      <c r="G2" s="308"/>
      <c r="I2" s="308">
        <v>2006</v>
      </c>
      <c r="J2" s="308"/>
      <c r="K2" s="308"/>
      <c r="L2" s="308"/>
      <c r="M2" s="308"/>
      <c r="O2" s="308">
        <v>2007</v>
      </c>
      <c r="P2" s="308"/>
      <c r="Q2" s="308"/>
      <c r="R2" s="308"/>
      <c r="S2" s="308"/>
      <c r="U2" s="308">
        <v>2008</v>
      </c>
      <c r="V2" s="308"/>
      <c r="W2" s="308"/>
      <c r="X2" s="308"/>
      <c r="Y2" s="308"/>
      <c r="AA2" s="308">
        <v>2009</v>
      </c>
      <c r="AB2" s="308"/>
      <c r="AC2" s="308"/>
      <c r="AD2" s="308"/>
      <c r="AE2" s="308"/>
      <c r="AG2" s="308">
        <v>2010</v>
      </c>
      <c r="AH2" s="308"/>
      <c r="AI2" s="308"/>
      <c r="AJ2" s="308"/>
      <c r="AK2" s="308"/>
      <c r="AM2" s="308">
        <v>2011</v>
      </c>
      <c r="AN2" s="308"/>
      <c r="AO2" s="308"/>
      <c r="AP2" s="308"/>
      <c r="AQ2" s="308"/>
      <c r="AS2" s="308">
        <v>2012</v>
      </c>
      <c r="AT2" s="308"/>
      <c r="AU2" s="308"/>
      <c r="AV2" s="308"/>
      <c r="AW2" s="308"/>
      <c r="AY2" s="308">
        <v>2013</v>
      </c>
      <c r="AZ2" s="308"/>
      <c r="BA2" s="308"/>
      <c r="BB2" s="308"/>
      <c r="BC2" s="308"/>
      <c r="BE2" s="308">
        <v>2014</v>
      </c>
      <c r="BF2" s="308"/>
      <c r="BG2" s="308"/>
      <c r="BH2" s="308"/>
      <c r="BI2" s="308"/>
      <c r="BK2" s="308">
        <v>2015</v>
      </c>
      <c r="BL2" s="308"/>
      <c r="BM2" s="308"/>
      <c r="BN2" s="308"/>
      <c r="BO2" s="308"/>
      <c r="BQ2" s="308">
        <v>2016</v>
      </c>
      <c r="BR2" s="308"/>
      <c r="BS2" s="308"/>
      <c r="BT2" s="308"/>
      <c r="BU2" s="308"/>
      <c r="BW2" s="308">
        <v>2017</v>
      </c>
      <c r="BX2" s="308"/>
      <c r="BY2" s="308"/>
      <c r="BZ2" s="308"/>
      <c r="CA2" s="308"/>
      <c r="CC2" s="308">
        <v>2018</v>
      </c>
      <c r="CD2" s="308"/>
      <c r="CE2" s="308"/>
      <c r="CF2" s="308"/>
      <c r="CG2" s="308"/>
      <c r="CI2" s="308">
        <v>2019</v>
      </c>
      <c r="CJ2" s="308"/>
      <c r="CK2" s="308"/>
      <c r="CL2" s="308"/>
      <c r="CM2" s="308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7"/>
      <c r="D1" s="307"/>
      <c r="E1" s="307"/>
      <c r="F1" s="307"/>
      <c r="H1" s="307"/>
      <c r="I1" s="307"/>
      <c r="J1" s="307"/>
      <c r="K1" s="307"/>
      <c r="M1" s="307"/>
      <c r="N1" s="307"/>
      <c r="O1" s="307"/>
      <c r="P1" s="307"/>
      <c r="R1" s="307"/>
      <c r="S1" s="307"/>
      <c r="T1" s="307"/>
      <c r="U1" s="307"/>
      <c r="W1" s="307"/>
      <c r="X1" s="307"/>
      <c r="Y1" s="307"/>
      <c r="Z1" s="307"/>
      <c r="AB1" s="307"/>
      <c r="AC1" s="307"/>
      <c r="AD1" s="307"/>
      <c r="AE1" s="307"/>
      <c r="AG1" s="307"/>
      <c r="AH1" s="307"/>
      <c r="AI1" s="307"/>
      <c r="AJ1" s="307"/>
      <c r="AL1" s="307"/>
      <c r="AM1" s="307"/>
      <c r="AN1" s="307"/>
      <c r="AO1" s="307"/>
      <c r="AQ1" s="307"/>
      <c r="AR1" s="307"/>
      <c r="AS1" s="307"/>
      <c r="AT1" s="307"/>
      <c r="AV1" s="307"/>
      <c r="AW1" s="307"/>
      <c r="AX1" s="307"/>
      <c r="AY1" s="307"/>
      <c r="BA1" s="307"/>
      <c r="BB1" s="307"/>
      <c r="BC1" s="307"/>
      <c r="BD1" s="307"/>
      <c r="BF1" s="307"/>
      <c r="BG1" s="307"/>
      <c r="BH1" s="307"/>
      <c r="BI1" s="307"/>
      <c r="BK1" s="309" t="s">
        <v>165</v>
      </c>
      <c r="BL1" s="309"/>
      <c r="BM1" s="309"/>
      <c r="BN1" s="309"/>
      <c r="BP1" s="309"/>
      <c r="BQ1" s="309"/>
      <c r="BR1" s="309"/>
      <c r="BS1" s="309"/>
      <c r="BU1" s="309"/>
      <c r="BV1" s="309"/>
      <c r="BW1" s="309"/>
      <c r="BX1" s="309"/>
    </row>
    <row r="2" spans="1:76" x14ac:dyDescent="0.2">
      <c r="A2" s="1" t="s">
        <v>152</v>
      </c>
      <c r="C2" s="308">
        <v>2005</v>
      </c>
      <c r="D2" s="308"/>
      <c r="E2" s="308"/>
      <c r="F2" s="308"/>
      <c r="H2" s="308">
        <v>2006</v>
      </c>
      <c r="I2" s="308"/>
      <c r="J2" s="308"/>
      <c r="K2" s="308"/>
      <c r="M2" s="308">
        <v>2007</v>
      </c>
      <c r="N2" s="308"/>
      <c r="O2" s="308"/>
      <c r="P2" s="308"/>
      <c r="R2" s="308">
        <v>2008</v>
      </c>
      <c r="S2" s="308"/>
      <c r="T2" s="308"/>
      <c r="U2" s="308"/>
      <c r="W2" s="308">
        <v>2009</v>
      </c>
      <c r="X2" s="308"/>
      <c r="Y2" s="308"/>
      <c r="Z2" s="308"/>
      <c r="AB2" s="308">
        <v>2010</v>
      </c>
      <c r="AC2" s="308"/>
      <c r="AD2" s="308"/>
      <c r="AE2" s="308"/>
      <c r="AG2" s="308">
        <v>2011</v>
      </c>
      <c r="AH2" s="308"/>
      <c r="AI2" s="308"/>
      <c r="AJ2" s="308"/>
      <c r="AL2" s="308">
        <v>2012</v>
      </c>
      <c r="AM2" s="308"/>
      <c r="AN2" s="308"/>
      <c r="AO2" s="308"/>
      <c r="AQ2" s="308">
        <v>2013</v>
      </c>
      <c r="AR2" s="308"/>
      <c r="AS2" s="308"/>
      <c r="AT2" s="308"/>
      <c r="AV2" s="308">
        <v>2014</v>
      </c>
      <c r="AW2" s="308"/>
      <c r="AX2" s="308"/>
      <c r="AY2" s="308"/>
      <c r="BA2" s="308">
        <v>2015</v>
      </c>
      <c r="BB2" s="308"/>
      <c r="BC2" s="308"/>
      <c r="BD2" s="308"/>
      <c r="BF2" s="308">
        <v>2016</v>
      </c>
      <c r="BG2" s="308"/>
      <c r="BH2" s="308"/>
      <c r="BI2" s="308"/>
      <c r="BK2" s="308">
        <v>2017</v>
      </c>
      <c r="BL2" s="308"/>
      <c r="BM2" s="308"/>
      <c r="BN2" s="308"/>
      <c r="BP2" s="308">
        <v>2018</v>
      </c>
      <c r="BQ2" s="308"/>
      <c r="BR2" s="308"/>
      <c r="BS2" s="308"/>
      <c r="BU2" s="308">
        <v>2019</v>
      </c>
      <c r="BV2" s="308"/>
      <c r="BW2" s="308"/>
      <c r="BX2" s="308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2017-2022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2017-2022'!Print_Area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Larsen, Oliver Oscar</cp:lastModifiedBy>
  <cp:lastPrinted>2019-05-14T13:27:52Z</cp:lastPrinted>
  <dcterms:created xsi:type="dcterms:W3CDTF">2003-02-28T10:07:39Z</dcterms:created>
  <dcterms:modified xsi:type="dcterms:W3CDTF">2023-02-21T15:29:32Z</dcterms:modified>
</cp:coreProperties>
</file>